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6" activeTab="0"/>
  </bookViews>
  <sheets>
    <sheet name="Ammortamento a rate costanti" sheetId="1" r:id="rId1"/>
    <sheet name="Amm. a quote capitali costanti" sheetId="2" r:id="rId2"/>
  </sheets>
  <definedNames>
    <definedName name="_xlnm.Print_Area" localSheetId="1">'Amm. a quote capitali costanti'!$A$1:$F$50</definedName>
    <definedName name="_xlnm.Print_Area" localSheetId="0">'Ammortamento a rate costanti'!$A$1:$F$46</definedName>
    <definedName name="_xlnm.Print_Titles" localSheetId="0">'Ammortamento a rate costanti'!$1:$15</definedName>
    <definedName name="_a">'Amm. a quote capitali costanti'!$H$17</definedName>
    <definedName name="_b">'Amm. a quote capitali costanti'!$H$39</definedName>
    <definedName name="_c">'Amm. a quote capitali costanti'!$H$46</definedName>
    <definedName name="_i">#REF!</definedName>
    <definedName name="_m_2">'Amm. a quote capitali costanti'!$H$2</definedName>
    <definedName name="_s_2">'Amm. a quote capitali costanti'!#REF!</definedName>
    <definedName name="period_1">'Ammortamento a rate costanti'!$J$6:$K$17</definedName>
    <definedName name="period">#REF!</definedName>
    <definedName name="Print_Area_MI_2">'Amm. a quote capitali costanti'!$A$1:$F$30</definedName>
  </definedNames>
  <calcPr fullCalcOnLoad="1"/>
</workbook>
</file>

<file path=xl/sharedStrings.xml><?xml version="1.0" encoding="utf-8"?>
<sst xmlns="http://schemas.openxmlformats.org/spreadsheetml/2006/main" count="81" uniqueCount="64">
  <si>
    <t>AMMORTAMENTO A RATE COSTANTI POSTICIPATE</t>
  </si>
  <si>
    <t>Nome Prospetto:</t>
  </si>
  <si>
    <t>annuali</t>
  </si>
  <si>
    <t>Capitale =</t>
  </si>
  <si>
    <t>Tasso annuale=</t>
  </si>
  <si>
    <t>semestrali</t>
  </si>
  <si>
    <t>Anni =</t>
  </si>
  <si>
    <t xml:space="preserve"> Tasso period. =</t>
  </si>
  <si>
    <t>quadrimestrali</t>
  </si>
  <si>
    <t xml:space="preserve"> Numero di rate all'anno =</t>
  </si>
  <si>
    <t>mutuo con rate</t>
  </si>
  <si>
    <t>trimestrali</t>
  </si>
  <si>
    <t>?????</t>
  </si>
  <si>
    <t>IMPORTO RATA=</t>
  </si>
  <si>
    <t>bimestrali</t>
  </si>
  <si>
    <t>PIANO DI AMMORTAMENTO</t>
  </si>
  <si>
    <t>Anno</t>
  </si>
  <si>
    <t>Rata</t>
  </si>
  <si>
    <t>Q. capitale</t>
  </si>
  <si>
    <t>Q. interessi</t>
  </si>
  <si>
    <t>Importo Rata</t>
  </si>
  <si>
    <t>Deb. residuo</t>
  </si>
  <si>
    <t>mensili</t>
  </si>
  <si>
    <t>AMMORTAMENTO A QUOTE CAPITALE COSTANTI SEMESTRALI</t>
  </si>
  <si>
    <t>\m = carica il menù principale</t>
  </si>
  <si>
    <t>{menuinvis}</t>
  </si>
  <si>
    <t>Anni=</t>
  </si>
  <si>
    <t>/acCARICA~</t>
  </si>
  <si>
    <t>Capitale=</t>
  </si>
  <si>
    <t xml:space="preserve"> Tasso sem.=</t>
  </si>
  <si>
    <t>Anni</t>
  </si>
  <si>
    <t>Q. cap.</t>
  </si>
  <si>
    <t>Q. int.</t>
  </si>
  <si>
    <t>\s = stampa il prospetto</t>
  </si>
  <si>
    <t>{fininvis}</t>
  </si>
  <si>
    <t>{home}</t>
  </si>
  <si>
    <t xml:space="preserve">          NON AVETE DATO UN NOME AL PROSPETTO DA SALVARE.</t>
  </si>
  <si>
    <t>/ssz{esc}{home}.{destra 5}{basso 7+d3*2}~vu</t>
  </si>
  <si>
    <t>{b 2}{d 3}</t>
  </si>
  <si>
    <t xml:space="preserve">     INSERITELO NELLA CELLA D2 E PREMETE NUOVAMENTE I TASTI "ALT+A"</t>
  </si>
  <si>
    <t xml:space="preserve">   premere enter per continuare ...</t>
  </si>
  <si>
    <t>\a = archivia un prospetto assegnandogli nome</t>
  </si>
  <si>
    <t>{menuvis}</t>
  </si>
  <si>
    <t>{se @cella("tipo";d2)="s"}{salto h30}</t>
  </si>
  <si>
    <t>{poni h20;@cella("contenuto";d2)}~</t>
  </si>
  <si>
    <t>/aef</t>
  </si>
  <si>
    <t>files\</t>
  </si>
  <si>
    <t>~</t>
  </si>
  <si>
    <t>a1.f48~</t>
  </si>
  <si>
    <t>{bip 1}{bip 1}{bip 1}</t>
  </si>
  <si>
    <t>{posiziona}m21~{b 9}{d}</t>
  </si>
  <si>
    <t>{caserr h26.h27}{?}~</t>
  </si>
  <si>
    <t>{posiziona}a1~{d 3}{b}</t>
  </si>
  <si>
    <t>/zs~{b}</t>
  </si>
  <si>
    <t xml:space="preserve">IL PROSPETTO E' STATO SALVATO </t>
  </si>
  <si>
    <t>CON IL NOME:</t>
  </si>
  <si>
    <t>{posiziona}m1~{b 6}{d}</t>
  </si>
  <si>
    <t>{caserr h33.h34}{?}~</t>
  </si>
  <si>
    <t>premere "enter" per proseguire ....</t>
  </si>
  <si>
    <t>\b</t>
  </si>
  <si>
    <t>{?}~</t>
  </si>
  <si>
    <t>\c = carica un prospetto</t>
  </si>
  <si>
    <t>/aacza1.f48~</t>
  </si>
  <si>
    <t>files\~</t>
  </si>
</sst>
</file>

<file path=xl/styles.xml><?xml version="1.0" encoding="utf-8"?>
<styleSheet xmlns="http://schemas.openxmlformats.org/spreadsheetml/2006/main">
  <numFmts count="5">
    <numFmt numFmtId="164" formatCode="#,##0;\-#,##0"/>
    <numFmt numFmtId="165" formatCode="_-* #,##0_-;\-* #,##0_-;_-* \-_-;_-@_-"/>
    <numFmt numFmtId="166" formatCode="#,##0_);\(#,##0\)"/>
    <numFmt numFmtId="167" formatCode="_-&quot;L. &quot;* #,##0_-;&quot;-L. &quot;* #,##0_-;_-&quot;L. &quot;* \-_-;_-@_-"/>
    <numFmt numFmtId="168" formatCode="0.00%"/>
  </numFmts>
  <fonts count="14">
    <font>
      <sz val="10"/>
      <name val="Arial"/>
      <family val="2"/>
    </font>
    <font>
      <sz val="11"/>
      <color indexed="18"/>
      <name val="Arial"/>
      <family val="2"/>
    </font>
    <font>
      <sz val="10"/>
      <color indexed="9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sz val="10"/>
      <color indexed="18"/>
      <name val="Arial"/>
      <family val="2"/>
    </font>
    <font>
      <i/>
      <sz val="11"/>
      <color indexed="9"/>
      <name val="Arial"/>
      <family val="2"/>
    </font>
    <font>
      <b/>
      <sz val="10"/>
      <color indexed="9"/>
      <name val="Arial"/>
      <family val="2"/>
    </font>
    <font>
      <b/>
      <sz val="11"/>
      <color indexed="18"/>
      <name val="Arial"/>
      <family val="2"/>
    </font>
    <font>
      <b/>
      <sz val="9"/>
      <color indexed="9"/>
      <name val="Arial"/>
      <family val="2"/>
    </font>
    <font>
      <b/>
      <i/>
      <sz val="10"/>
      <color indexed="9"/>
      <name val="Arial"/>
      <family val="2"/>
    </font>
    <font>
      <b/>
      <i/>
      <sz val="11"/>
      <color indexed="9"/>
      <name val="Arial"/>
      <family val="2"/>
    </font>
    <font>
      <sz val="11"/>
      <name val="Arial"/>
      <family val="2"/>
    </font>
    <font>
      <b/>
      <i/>
      <sz val="11"/>
      <color indexed="1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0" fillId="0" borderId="0" applyFill="0" applyBorder="0" applyAlignment="0" applyProtection="0"/>
    <xf numFmtId="166" fontId="0" fillId="0" borderId="0">
      <alignment/>
      <protection/>
    </xf>
    <xf numFmtId="167" fontId="0" fillId="0" borderId="0" applyFill="0" applyBorder="0" applyAlignment="0" applyProtection="0"/>
  </cellStyleXfs>
  <cellXfs count="45">
    <xf numFmtId="164" fontId="0" fillId="0" borderId="0" xfId="0" applyAlignment="1">
      <alignment/>
    </xf>
    <xf numFmtId="164" fontId="1" fillId="0" borderId="0" xfId="0" applyFont="1" applyAlignment="1" applyProtection="1">
      <alignment/>
      <protection hidden="1"/>
    </xf>
    <xf numFmtId="164" fontId="2" fillId="2" borderId="0" xfId="0" applyFont="1" applyFill="1" applyAlignment="1" applyProtection="1">
      <alignment/>
      <protection hidden="1"/>
    </xf>
    <xf numFmtId="164" fontId="3" fillId="2" borderId="0" xfId="0" applyFont="1" applyFill="1" applyAlignment="1" applyProtection="1">
      <alignment horizontal="left"/>
      <protection hidden="1"/>
    </xf>
    <xf numFmtId="164" fontId="4" fillId="2" borderId="0" xfId="0" applyFont="1" applyFill="1" applyAlignment="1" applyProtection="1">
      <alignment/>
      <protection hidden="1"/>
    </xf>
    <xf numFmtId="164" fontId="5" fillId="2" borderId="0" xfId="0" applyFont="1" applyFill="1" applyAlignment="1" applyProtection="1">
      <alignment/>
      <protection hidden="1"/>
    </xf>
    <xf numFmtId="164" fontId="1" fillId="2" borderId="0" xfId="0" applyFont="1" applyFill="1" applyAlignment="1" applyProtection="1">
      <alignment/>
      <protection hidden="1"/>
    </xf>
    <xf numFmtId="164" fontId="6" fillId="2" borderId="0" xfId="0" applyFont="1" applyFill="1" applyAlignment="1" applyProtection="1">
      <alignment/>
      <protection hidden="1"/>
    </xf>
    <xf numFmtId="164" fontId="7" fillId="2" borderId="0" xfId="0" applyFont="1" applyFill="1" applyAlignment="1" applyProtection="1">
      <alignment/>
      <protection hidden="1"/>
    </xf>
    <xf numFmtId="164" fontId="8" fillId="3" borderId="1" xfId="0" applyFont="1" applyFill="1" applyBorder="1" applyAlignment="1" applyProtection="1">
      <alignment horizontal="center"/>
      <protection hidden="1" locked="0"/>
    </xf>
    <xf numFmtId="164" fontId="3" fillId="3" borderId="2" xfId="0" applyFont="1" applyFill="1" applyBorder="1" applyAlignment="1" applyProtection="1">
      <alignment/>
      <protection hidden="1" locked="0"/>
    </xf>
    <xf numFmtId="164" fontId="3" fillId="2" borderId="0" xfId="0" applyFont="1" applyFill="1" applyAlignment="1" applyProtection="1">
      <alignment/>
      <protection hidden="1"/>
    </xf>
    <xf numFmtId="164" fontId="8" fillId="3" borderId="2" xfId="0" applyFont="1" applyFill="1" applyBorder="1" applyAlignment="1" applyProtection="1">
      <alignment horizontal="right"/>
      <protection hidden="1" locked="0"/>
    </xf>
    <xf numFmtId="164" fontId="3" fillId="2" borderId="0" xfId="0" applyFont="1" applyFill="1" applyAlignment="1" applyProtection="1">
      <alignment horizontal="center"/>
      <protection hidden="1"/>
    </xf>
    <xf numFmtId="168" fontId="8" fillId="3" borderId="3" xfId="0" applyNumberFormat="1" applyFont="1" applyFill="1" applyBorder="1" applyAlignment="1" applyProtection="1">
      <alignment/>
      <protection hidden="1" locked="0"/>
    </xf>
    <xf numFmtId="164" fontId="8" fillId="3" borderId="1" xfId="0" applyFont="1" applyFill="1" applyBorder="1" applyAlignment="1" applyProtection="1">
      <alignment horizontal="right"/>
      <protection hidden="1" locked="0"/>
    </xf>
    <xf numFmtId="164" fontId="7" fillId="2" borderId="0" xfId="0" applyFont="1" applyFill="1" applyAlignment="1" applyProtection="1">
      <alignment horizontal="right"/>
      <protection hidden="1"/>
    </xf>
    <xf numFmtId="168" fontId="7" fillId="2" borderId="0" xfId="0" applyNumberFormat="1" applyFont="1" applyFill="1" applyAlignment="1" applyProtection="1">
      <alignment/>
      <protection hidden="1"/>
    </xf>
    <xf numFmtId="164" fontId="9" fillId="2" borderId="0" xfId="0" applyFont="1" applyFill="1" applyAlignment="1" applyProtection="1">
      <alignment/>
      <protection hidden="1"/>
    </xf>
    <xf numFmtId="168" fontId="3" fillId="2" borderId="0" xfId="0" applyNumberFormat="1" applyFont="1" applyFill="1" applyAlignment="1" applyProtection="1">
      <alignment/>
      <protection hidden="1"/>
    </xf>
    <xf numFmtId="164" fontId="8" fillId="4" borderId="4" xfId="0" applyFont="1" applyFill="1" applyBorder="1" applyAlignment="1" applyProtection="1">
      <alignment/>
      <protection hidden="1"/>
    </xf>
    <xf numFmtId="164" fontId="10" fillId="2" borderId="0" xfId="0" applyFont="1" applyFill="1" applyAlignment="1" applyProtection="1">
      <alignment/>
      <protection hidden="1"/>
    </xf>
    <xf numFmtId="164" fontId="11" fillId="2" borderId="5" xfId="0" applyFont="1" applyFill="1" applyBorder="1" applyAlignment="1" applyProtection="1">
      <alignment horizontal="center"/>
      <protection hidden="1"/>
    </xf>
    <xf numFmtId="164" fontId="4" fillId="2" borderId="6" xfId="0" applyFont="1" applyFill="1" applyBorder="1" applyAlignment="1" applyProtection="1">
      <alignment/>
      <protection hidden="1"/>
    </xf>
    <xf numFmtId="164" fontId="1" fillId="0" borderId="6" xfId="0" applyFont="1" applyBorder="1" applyAlignment="1" applyProtection="1">
      <alignment/>
      <protection hidden="1"/>
    </xf>
    <xf numFmtId="164" fontId="5" fillId="0" borderId="0" xfId="0" applyFont="1" applyAlignment="1" applyProtection="1">
      <alignment/>
      <protection hidden="1"/>
    </xf>
    <xf numFmtId="166" fontId="12" fillId="0" borderId="0" xfId="21" applyFont="1" applyProtection="1">
      <alignment/>
      <protection hidden="1"/>
    </xf>
    <xf numFmtId="166" fontId="3" fillId="2" borderId="0" xfId="21" applyFont="1" applyFill="1" applyBorder="1" applyAlignment="1" applyProtection="1">
      <alignment horizontal="center"/>
      <protection hidden="1"/>
    </xf>
    <xf numFmtId="164" fontId="2" fillId="2" borderId="0" xfId="0" applyFont="1" applyFill="1" applyAlignment="1" applyProtection="1">
      <alignment horizontal="center"/>
      <protection hidden="1"/>
    </xf>
    <xf numFmtId="166" fontId="4" fillId="2" borderId="0" xfId="21" applyFont="1" applyFill="1" applyAlignment="1" applyProtection="1">
      <alignment horizontal="center"/>
      <protection hidden="1"/>
    </xf>
    <xf numFmtId="166" fontId="4" fillId="2" borderId="0" xfId="21" applyFont="1" applyFill="1" applyProtection="1">
      <alignment/>
      <protection hidden="1"/>
    </xf>
    <xf numFmtId="166" fontId="6" fillId="2" borderId="0" xfId="21" applyFont="1" applyFill="1" applyProtection="1">
      <alignment/>
      <protection hidden="1"/>
    </xf>
    <xf numFmtId="166" fontId="7" fillId="2" borderId="0" xfId="21" applyFont="1" applyFill="1" applyProtection="1">
      <alignment/>
      <protection hidden="1"/>
    </xf>
    <xf numFmtId="166" fontId="1" fillId="3" borderId="1" xfId="21" applyFont="1" applyFill="1" applyBorder="1" applyProtection="1">
      <alignment/>
      <protection hidden="1" locked="0"/>
    </xf>
    <xf numFmtId="166" fontId="1" fillId="3" borderId="2" xfId="21" applyFont="1" applyFill="1" applyBorder="1" applyProtection="1">
      <alignment/>
      <protection hidden="1" locked="0"/>
    </xf>
    <xf numFmtId="166" fontId="3" fillId="2" borderId="0" xfId="21" applyFont="1" applyFill="1" applyProtection="1">
      <alignment/>
      <protection hidden="1"/>
    </xf>
    <xf numFmtId="166" fontId="8" fillId="3" borderId="3" xfId="21" applyFont="1" applyFill="1" applyBorder="1" applyProtection="1">
      <alignment/>
      <protection hidden="1" locked="0"/>
    </xf>
    <xf numFmtId="168" fontId="8" fillId="3" borderId="3" xfId="21" applyNumberFormat="1" applyFont="1" applyFill="1" applyBorder="1" applyProtection="1">
      <alignment/>
      <protection hidden="1" locked="0"/>
    </xf>
    <xf numFmtId="166" fontId="3" fillId="2" borderId="0" xfId="21" applyFont="1" applyFill="1" applyAlignment="1" applyProtection="1">
      <alignment horizontal="right"/>
      <protection hidden="1"/>
    </xf>
    <xf numFmtId="168" fontId="3" fillId="2" borderId="0" xfId="21" applyNumberFormat="1" applyFont="1" applyFill="1" applyProtection="1">
      <alignment/>
      <protection hidden="1"/>
    </xf>
    <xf numFmtId="166" fontId="11" fillId="2" borderId="5" xfId="21" applyFont="1" applyFill="1" applyBorder="1" applyAlignment="1" applyProtection="1">
      <alignment horizontal="center"/>
      <protection hidden="1"/>
    </xf>
    <xf numFmtId="166" fontId="13" fillId="4" borderId="5" xfId="21" applyFont="1" applyFill="1" applyBorder="1" applyAlignment="1" applyProtection="1">
      <alignment horizontal="center"/>
      <protection hidden="1"/>
    </xf>
    <xf numFmtId="166" fontId="4" fillId="2" borderId="6" xfId="21" applyFont="1" applyFill="1" applyBorder="1" applyProtection="1">
      <alignment/>
      <protection hidden="1"/>
    </xf>
    <xf numFmtId="166" fontId="1" fillId="4" borderId="0" xfId="21" applyFont="1" applyFill="1" applyProtection="1">
      <alignment/>
      <protection hidden="1"/>
    </xf>
    <xf numFmtId="166" fontId="12" fillId="0" borderId="6" xfId="21" applyFont="1" applyBorder="1" applyProtection="1">
      <alignment/>
      <protection hidden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Migliaia (0)_Foglio1" xfId="20"/>
    <cellStyle name="Normale_Amm. a quote capitali costanti" xfId="21"/>
    <cellStyle name="Valuta (0)_Foglio1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04"/>
  <sheetViews>
    <sheetView showGridLines="0" tabSelected="1" workbookViewId="0" topLeftCell="A1">
      <pane ySplit="15" topLeftCell="A16" activePane="bottomLeft" state="frozen"/>
      <selection pane="topLeft" activeCell="A1" sqref="A1"/>
      <selection pane="bottomLeft" activeCell="K572" sqref="K572"/>
    </sheetView>
  </sheetViews>
  <sheetFormatPr defaultColWidth="16.00390625" defaultRowHeight="12.75"/>
  <cols>
    <col min="1" max="1" width="6.421875" style="1" customWidth="1"/>
    <col min="2" max="2" width="5.7109375" style="1" customWidth="1"/>
    <col min="3" max="3" width="17.28125" style="1" customWidth="1"/>
    <col min="4" max="4" width="17.140625" style="1" customWidth="1"/>
    <col min="5" max="5" width="17.7109375" style="1" customWidth="1"/>
    <col min="6" max="6" width="19.140625" style="1" customWidth="1"/>
    <col min="7" max="16384" width="15.7109375" style="1" customWidth="1"/>
  </cols>
  <sheetData>
    <row r="1" spans="1:11" ht="13.5">
      <c r="A1" s="2"/>
      <c r="B1" s="2"/>
      <c r="C1" s="3" t="s">
        <v>0</v>
      </c>
      <c r="D1" s="4"/>
      <c r="E1" s="4"/>
      <c r="F1" s="4"/>
      <c r="G1" s="4"/>
      <c r="H1" s="5"/>
      <c r="I1" s="5"/>
      <c r="J1" s="5"/>
      <c r="K1" s="6">
        <f>D9*D8</f>
        <v>180</v>
      </c>
    </row>
    <row r="2" spans="1:11" ht="7.5" customHeight="1">
      <c r="A2" s="4"/>
      <c r="B2" s="4"/>
      <c r="C2" s="4"/>
      <c r="D2" s="4"/>
      <c r="E2" s="4"/>
      <c r="F2" s="4"/>
      <c r="G2" s="4"/>
      <c r="H2" s="5"/>
      <c r="I2" s="5"/>
      <c r="J2" s="5"/>
      <c r="K2" s="6"/>
    </row>
    <row r="3" spans="1:11" ht="13.5">
      <c r="A3" s="7"/>
      <c r="B3" s="2"/>
      <c r="C3" s="4"/>
      <c r="D3" s="4"/>
      <c r="E3" s="4"/>
      <c r="F3" s="4"/>
      <c r="G3" s="4"/>
      <c r="H3" s="5"/>
      <c r="I3" s="5"/>
      <c r="J3" s="5"/>
      <c r="K3" s="6"/>
    </row>
    <row r="4" spans="1:11" ht="8.25" customHeight="1">
      <c r="A4" s="7"/>
      <c r="B4" s="2"/>
      <c r="C4" s="4"/>
      <c r="D4" s="4"/>
      <c r="E4" s="4"/>
      <c r="F4" s="4"/>
      <c r="G4" s="4"/>
      <c r="H4" s="5"/>
      <c r="I4" s="5"/>
      <c r="J4" s="5"/>
      <c r="K4" s="6"/>
    </row>
    <row r="5" spans="1:11" ht="13.5">
      <c r="A5" s="7"/>
      <c r="B5" s="2"/>
      <c r="C5" s="8" t="s">
        <v>1</v>
      </c>
      <c r="D5" s="9"/>
      <c r="E5" s="10"/>
      <c r="F5" s="4"/>
      <c r="G5" s="4"/>
      <c r="H5" s="5"/>
      <c r="I5" s="5"/>
      <c r="J5" s="5"/>
      <c r="K5" s="6"/>
    </row>
    <row r="6" spans="1:11" ht="13.5">
      <c r="A6" s="4"/>
      <c r="B6" s="4"/>
      <c r="C6" s="4"/>
      <c r="D6" s="4"/>
      <c r="E6" s="4"/>
      <c r="F6" s="4"/>
      <c r="G6" s="4"/>
      <c r="H6" s="5"/>
      <c r="I6" s="5"/>
      <c r="J6" s="5">
        <v>1</v>
      </c>
      <c r="K6" s="5" t="s">
        <v>2</v>
      </c>
    </row>
    <row r="7" spans="1:11" ht="13.5">
      <c r="A7" s="4"/>
      <c r="B7" s="4"/>
      <c r="C7" s="11" t="s">
        <v>3</v>
      </c>
      <c r="D7" s="12">
        <v>100000</v>
      </c>
      <c r="E7" s="13" t="s">
        <v>4</v>
      </c>
      <c r="F7" s="14">
        <v>0.05</v>
      </c>
      <c r="G7" s="4"/>
      <c r="H7" s="5"/>
      <c r="I7" s="5"/>
      <c r="J7" s="5">
        <v>2</v>
      </c>
      <c r="K7" s="5" t="s">
        <v>5</v>
      </c>
    </row>
    <row r="8" spans="1:11" ht="13.5">
      <c r="A8" s="4"/>
      <c r="B8" s="4"/>
      <c r="C8" s="11" t="s">
        <v>6</v>
      </c>
      <c r="D8" s="15">
        <v>15</v>
      </c>
      <c r="E8" s="16" t="s">
        <v>7</v>
      </c>
      <c r="F8" s="17">
        <f>(1+F7)^(1/D9)-1</f>
        <v>0.0040741237836483535</v>
      </c>
      <c r="G8" s="4"/>
      <c r="H8" s="5"/>
      <c r="I8" s="5"/>
      <c r="J8" s="5">
        <v>3</v>
      </c>
      <c r="K8" s="5" t="s">
        <v>8</v>
      </c>
    </row>
    <row r="9" spans="1:11" ht="13.5">
      <c r="A9" s="11" t="s">
        <v>9</v>
      </c>
      <c r="B9" s="4"/>
      <c r="C9" s="18"/>
      <c r="D9" s="15">
        <v>12</v>
      </c>
      <c r="E9" s="16" t="s">
        <v>10</v>
      </c>
      <c r="F9" s="8" t="str">
        <f>VLOOKUP(D9,J6:K17,2)</f>
        <v>mensili</v>
      </c>
      <c r="G9" s="4"/>
      <c r="H9" s="5"/>
      <c r="I9" s="5"/>
      <c r="J9" s="5">
        <v>4</v>
      </c>
      <c r="K9" s="5" t="s">
        <v>11</v>
      </c>
    </row>
    <row r="10" spans="1:11" ht="12.75" customHeight="1">
      <c r="A10" s="4"/>
      <c r="B10" s="4"/>
      <c r="C10" s="18"/>
      <c r="D10" s="8"/>
      <c r="E10" s="8"/>
      <c r="F10" s="19"/>
      <c r="G10" s="4"/>
      <c r="H10" s="5"/>
      <c r="I10" s="5"/>
      <c r="J10" s="5">
        <v>5</v>
      </c>
      <c r="K10" s="5" t="s">
        <v>12</v>
      </c>
    </row>
    <row r="11" spans="1:11" ht="13.5">
      <c r="A11" s="4"/>
      <c r="B11" s="4"/>
      <c r="C11" s="8" t="s">
        <v>13</v>
      </c>
      <c r="D11" s="20">
        <f>IF(TRUNC(F16)=0,0,PMT($F$8,$D$8*$D$9,-$F$16))</f>
        <v>785.0208106398184</v>
      </c>
      <c r="E11" s="8"/>
      <c r="F11" s="19"/>
      <c r="G11" s="4"/>
      <c r="H11" s="5"/>
      <c r="I11" s="5"/>
      <c r="J11" s="5">
        <v>6</v>
      </c>
      <c r="K11" s="5" t="s">
        <v>14</v>
      </c>
    </row>
    <row r="12" spans="1:11" ht="13.5">
      <c r="A12" s="4"/>
      <c r="B12" s="4"/>
      <c r="C12" s="4"/>
      <c r="D12" s="4"/>
      <c r="E12" s="4"/>
      <c r="F12" s="4"/>
      <c r="G12" s="4"/>
      <c r="H12" s="5"/>
      <c r="I12" s="5"/>
      <c r="J12" s="5">
        <v>7</v>
      </c>
      <c r="K12" s="5" t="s">
        <v>12</v>
      </c>
    </row>
    <row r="13" spans="1:11" ht="13.5">
      <c r="A13" s="2"/>
      <c r="B13" s="21" t="s">
        <v>15</v>
      </c>
      <c r="C13" s="2"/>
      <c r="D13" s="2"/>
      <c r="E13" s="2"/>
      <c r="F13" s="2"/>
      <c r="G13" s="4"/>
      <c r="H13" s="5"/>
      <c r="I13" s="5"/>
      <c r="J13" s="5">
        <v>8</v>
      </c>
      <c r="K13" s="5" t="s">
        <v>12</v>
      </c>
    </row>
    <row r="14" spans="1:11" ht="13.5">
      <c r="A14" s="2"/>
      <c r="B14" s="2"/>
      <c r="C14" s="2"/>
      <c r="D14" s="2"/>
      <c r="E14" s="2"/>
      <c r="F14" s="2"/>
      <c r="G14" s="4"/>
      <c r="H14" s="5"/>
      <c r="I14" s="5"/>
      <c r="J14" s="5">
        <v>9</v>
      </c>
      <c r="K14" s="5" t="s">
        <v>12</v>
      </c>
    </row>
    <row r="15" spans="1:11" ht="13.5">
      <c r="A15" s="22" t="s">
        <v>16</v>
      </c>
      <c r="B15" s="22" t="s">
        <v>17</v>
      </c>
      <c r="C15" s="22" t="s">
        <v>18</v>
      </c>
      <c r="D15" s="22" t="s">
        <v>19</v>
      </c>
      <c r="E15" s="22" t="s">
        <v>20</v>
      </c>
      <c r="F15" s="22" t="s">
        <v>21</v>
      </c>
      <c r="G15" s="22"/>
      <c r="H15" s="5"/>
      <c r="I15" s="5"/>
      <c r="J15" s="5">
        <v>10</v>
      </c>
      <c r="K15" s="5" t="s">
        <v>12</v>
      </c>
    </row>
    <row r="16" spans="1:11" ht="13.5">
      <c r="A16" s="4">
        <v>0</v>
      </c>
      <c r="B16" s="23">
        <v>0</v>
      </c>
      <c r="C16" s="4"/>
      <c r="D16" s="4"/>
      <c r="E16" s="4"/>
      <c r="F16" s="4">
        <f>D7</f>
        <v>100000</v>
      </c>
      <c r="G16" s="4"/>
      <c r="H16" s="6"/>
      <c r="I16" s="5"/>
      <c r="J16" s="5">
        <v>11</v>
      </c>
      <c r="K16" s="5" t="s">
        <v>12</v>
      </c>
    </row>
    <row r="17" spans="1:11" ht="13.5">
      <c r="A17" s="4">
        <f aca="true" t="shared" si="0" ref="A17:A48">IF($D$9=1,B17,IF($D$9=2,B17/$D$9,IF($D$9=3,(B17+1)/$D$9,IF($D$9=4,(B17+1)/$D$9,IF($D$9=6,(B17+2)/$D$9,IF($D$9=12,(B17+5)/$D$9," "))))))</f>
        <v>0.5</v>
      </c>
      <c r="B17" s="23">
        <v>1</v>
      </c>
      <c r="C17" s="4">
        <f aca="true" t="shared" si="1" ref="C17:C48">IF(TRUNC(F16)=0,0,+E17*(1/(1+$F$8))^($D$8*$D$9-B16))</f>
        <v>377.60843227498043</v>
      </c>
      <c r="D17" s="4">
        <f aca="true" t="shared" si="2" ref="D17:D48">IF(TRUNC(F16)=0,0,+E17*(1-(1/(1+$F$8))^($D$8*$D$9-B16)))</f>
        <v>407.41237836483793</v>
      </c>
      <c r="E17" s="4">
        <f aca="true" t="shared" si="3" ref="E17:E48">IF(TRUNC(F16)=0,0,PMT($F$8,$D$8*$D$9,-$F$16))</f>
        <v>785.0208106398184</v>
      </c>
      <c r="F17" s="4">
        <f aca="true" t="shared" si="4" ref="F17:F48">F16-C17</f>
        <v>99622.39156772502</v>
      </c>
      <c r="G17" s="4"/>
      <c r="H17" s="5"/>
      <c r="I17" s="5"/>
      <c r="J17" s="5">
        <v>12</v>
      </c>
      <c r="K17" s="5" t="s">
        <v>22</v>
      </c>
    </row>
    <row r="18" spans="1:11" ht="13.5">
      <c r="A18" s="4">
        <f t="shared" si="0"/>
        <v>0.5833333333333334</v>
      </c>
      <c r="B18" s="23">
        <v>2</v>
      </c>
      <c r="C18" s="4">
        <f t="shared" si="1"/>
        <v>379.1468557698181</v>
      </c>
      <c r="D18" s="4">
        <f t="shared" si="2"/>
        <v>405.87395487000026</v>
      </c>
      <c r="E18" s="4">
        <f t="shared" si="3"/>
        <v>785.0208106398184</v>
      </c>
      <c r="F18" s="4">
        <f t="shared" si="4"/>
        <v>99243.2447119552</v>
      </c>
      <c r="G18" s="4"/>
      <c r="H18" s="5"/>
      <c r="I18" s="5"/>
      <c r="J18" s="6"/>
      <c r="K18" s="6"/>
    </row>
    <row r="19" spans="1:11" ht="13.5">
      <c r="A19" s="4">
        <f t="shared" si="0"/>
        <v>0.6666666666666666</v>
      </c>
      <c r="B19" s="23">
        <v>3</v>
      </c>
      <c r="C19" s="4">
        <f t="shared" si="1"/>
        <v>380.69154699240545</v>
      </c>
      <c r="D19" s="4">
        <f t="shared" si="2"/>
        <v>404.3292636474129</v>
      </c>
      <c r="E19" s="4">
        <f t="shared" si="3"/>
        <v>785.0208106398184</v>
      </c>
      <c r="F19" s="4">
        <f t="shared" si="4"/>
        <v>98862.5531649628</v>
      </c>
      <c r="G19" s="4"/>
      <c r="H19" s="5"/>
      <c r="I19" s="5"/>
      <c r="J19" s="6"/>
      <c r="K19" s="6"/>
    </row>
    <row r="20" spans="1:11" ht="13.5">
      <c r="A20" s="4">
        <f t="shared" si="0"/>
        <v>0.75</v>
      </c>
      <c r="B20" s="23">
        <v>4</v>
      </c>
      <c r="C20" s="4">
        <f t="shared" si="1"/>
        <v>382.24253147824106</v>
      </c>
      <c r="D20" s="4">
        <f t="shared" si="2"/>
        <v>402.7782791615773</v>
      </c>
      <c r="E20" s="4">
        <f t="shared" si="3"/>
        <v>785.0208106398184</v>
      </c>
      <c r="F20" s="4">
        <f t="shared" si="4"/>
        <v>98480.31063348455</v>
      </c>
      <c r="G20" s="4"/>
      <c r="H20" s="5"/>
      <c r="I20" s="6"/>
      <c r="J20" s="6"/>
      <c r="K20" s="6"/>
    </row>
    <row r="21" spans="1:11" ht="13.5">
      <c r="A21" s="4">
        <f t="shared" si="0"/>
        <v>0.8333333333333334</v>
      </c>
      <c r="B21" s="23">
        <v>5</v>
      </c>
      <c r="C21" s="4">
        <f t="shared" si="1"/>
        <v>383.79983486685853</v>
      </c>
      <c r="D21" s="4">
        <f t="shared" si="2"/>
        <v>401.22097577295983</v>
      </c>
      <c r="E21" s="4">
        <f t="shared" si="3"/>
        <v>785.0208106398184</v>
      </c>
      <c r="F21" s="4">
        <f t="shared" si="4"/>
        <v>98096.51079861769</v>
      </c>
      <c r="G21" s="4"/>
      <c r="H21" s="5"/>
      <c r="I21" s="6"/>
      <c r="J21" s="6"/>
      <c r="K21" s="6"/>
    </row>
    <row r="22" spans="1:11" ht="13.5">
      <c r="A22" s="4">
        <f t="shared" si="0"/>
        <v>0.9166666666666666</v>
      </c>
      <c r="B22" s="23">
        <v>6</v>
      </c>
      <c r="C22" s="4">
        <f t="shared" si="1"/>
        <v>385.3634829022499</v>
      </c>
      <c r="D22" s="4">
        <f t="shared" si="2"/>
        <v>399.65732773756844</v>
      </c>
      <c r="E22" s="4">
        <f t="shared" si="3"/>
        <v>785.0208106398184</v>
      </c>
      <c r="F22" s="4">
        <f t="shared" si="4"/>
        <v>97711.14731571544</v>
      </c>
      <c r="G22" s="4"/>
      <c r="H22" s="5"/>
      <c r="I22" s="6"/>
      <c r="J22" s="6"/>
      <c r="K22" s="6"/>
    </row>
    <row r="23" spans="1:11" ht="13.5">
      <c r="A23" s="4">
        <f t="shared" si="0"/>
        <v>1</v>
      </c>
      <c r="B23" s="23">
        <v>7</v>
      </c>
      <c r="C23" s="4">
        <f t="shared" si="1"/>
        <v>386.9335014332916</v>
      </c>
      <c r="D23" s="4">
        <f t="shared" si="2"/>
        <v>398.08730920652675</v>
      </c>
      <c r="E23" s="4">
        <f t="shared" si="3"/>
        <v>785.0208106398184</v>
      </c>
      <c r="F23" s="4">
        <f t="shared" si="4"/>
        <v>97324.21381428215</v>
      </c>
      <c r="G23" s="4"/>
      <c r="H23" s="5"/>
      <c r="I23" s="6"/>
      <c r="J23" s="6"/>
      <c r="K23" s="6"/>
    </row>
    <row r="24" spans="1:11" ht="13.5">
      <c r="A24" s="4">
        <f t="shared" si="0"/>
        <v>1.0833333333333333</v>
      </c>
      <c r="B24" s="23">
        <v>8</v>
      </c>
      <c r="C24" s="4">
        <f t="shared" si="1"/>
        <v>388.5099164141713</v>
      </c>
      <c r="D24" s="4">
        <f t="shared" si="2"/>
        <v>396.51089422564706</v>
      </c>
      <c r="E24" s="4">
        <f t="shared" si="3"/>
        <v>785.0208106398184</v>
      </c>
      <c r="F24" s="4">
        <f t="shared" si="4"/>
        <v>96935.70389786798</v>
      </c>
      <c r="G24" s="4"/>
      <c r="H24" s="6"/>
      <c r="I24" s="6"/>
      <c r="J24" s="6"/>
      <c r="K24" s="6"/>
    </row>
    <row r="25" spans="1:11" ht="13.5">
      <c r="A25" s="4">
        <f t="shared" si="0"/>
        <v>1.1666666666666667</v>
      </c>
      <c r="B25" s="23">
        <v>9</v>
      </c>
      <c r="C25" s="4">
        <f t="shared" si="1"/>
        <v>390.0927539048175</v>
      </c>
      <c r="D25" s="4">
        <f t="shared" si="2"/>
        <v>394.9280567350009</v>
      </c>
      <c r="E25" s="4">
        <f t="shared" si="3"/>
        <v>785.0208106398184</v>
      </c>
      <c r="F25" s="4">
        <f t="shared" si="4"/>
        <v>96545.61114396316</v>
      </c>
      <c r="G25" s="4"/>
      <c r="H25" s="6"/>
      <c r="I25" s="6"/>
      <c r="J25" s="6"/>
      <c r="K25" s="6"/>
    </row>
    <row r="26" spans="1:11" ht="13.5">
      <c r="A26" s="4">
        <f t="shared" si="0"/>
        <v>1.25</v>
      </c>
      <c r="B26" s="23">
        <v>10</v>
      </c>
      <c r="C26" s="4">
        <f t="shared" si="1"/>
        <v>391.68204007133005</v>
      </c>
      <c r="D26" s="4">
        <f t="shared" si="2"/>
        <v>393.3387705684883</v>
      </c>
      <c r="E26" s="4">
        <f t="shared" si="3"/>
        <v>785.0208106398184</v>
      </c>
      <c r="F26" s="4">
        <f t="shared" si="4"/>
        <v>96153.92910389183</v>
      </c>
      <c r="G26" s="4"/>
      <c r="H26" s="6"/>
      <c r="I26" s="6"/>
      <c r="J26" s="6"/>
      <c r="K26" s="6"/>
    </row>
    <row r="27" spans="1:11" ht="13.5">
      <c r="A27" s="4">
        <f t="shared" si="0"/>
        <v>1.3333333333333333</v>
      </c>
      <c r="B27" s="23">
        <v>11</v>
      </c>
      <c r="C27" s="4">
        <f t="shared" si="1"/>
        <v>393.2778011864126</v>
      </c>
      <c r="D27" s="4">
        <f t="shared" si="2"/>
        <v>391.74300945340576</v>
      </c>
      <c r="E27" s="4">
        <f t="shared" si="3"/>
        <v>785.0208106398184</v>
      </c>
      <c r="F27" s="4">
        <f t="shared" si="4"/>
        <v>95760.65130270542</v>
      </c>
      <c r="G27" s="4"/>
      <c r="H27" s="6">
        <f>D36/(1+0.1)^((B36-B27)/2)</f>
        <v>245.56848598448045</v>
      </c>
      <c r="I27" s="6"/>
      <c r="J27" s="6"/>
      <c r="K27" s="6"/>
    </row>
    <row r="28" spans="1:11" ht="13.5">
      <c r="A28" s="4">
        <f t="shared" si="0"/>
        <v>1.4166666666666667</v>
      </c>
      <c r="B28" s="23">
        <v>12</v>
      </c>
      <c r="C28" s="4">
        <f t="shared" si="1"/>
        <v>394.88006362980707</v>
      </c>
      <c r="D28" s="4">
        <f t="shared" si="2"/>
        <v>390.1407470100113</v>
      </c>
      <c r="E28" s="4">
        <f t="shared" si="3"/>
        <v>785.0208106398184</v>
      </c>
      <c r="F28" s="4">
        <f t="shared" si="4"/>
        <v>95365.7712390756</v>
      </c>
      <c r="G28" s="4"/>
      <c r="H28" s="6"/>
      <c r="I28" s="6"/>
      <c r="J28" s="6"/>
      <c r="K28" s="6"/>
    </row>
    <row r="29" spans="1:11" ht="13.5">
      <c r="A29" s="4">
        <f t="shared" si="0"/>
        <v>1.5</v>
      </c>
      <c r="B29" s="23">
        <v>13</v>
      </c>
      <c r="C29" s="4">
        <f t="shared" si="1"/>
        <v>396.4888538887299</v>
      </c>
      <c r="D29" s="4">
        <f t="shared" si="2"/>
        <v>388.53195675108844</v>
      </c>
      <c r="E29" s="4">
        <f t="shared" si="3"/>
        <v>785.0208106398184</v>
      </c>
      <c r="F29" s="4">
        <f t="shared" si="4"/>
        <v>94969.28238518687</v>
      </c>
      <c r="G29" s="4"/>
      <c r="H29" s="4"/>
      <c r="I29" s="4"/>
      <c r="J29" s="4"/>
      <c r="K29" s="4"/>
    </row>
    <row r="30" spans="1:11" ht="13.5">
      <c r="A30" s="4">
        <f t="shared" si="0"/>
        <v>1.5833333333333333</v>
      </c>
      <c r="B30" s="23">
        <v>14</v>
      </c>
      <c r="C30" s="4">
        <f t="shared" si="1"/>
        <v>398.10419855830946</v>
      </c>
      <c r="D30" s="4">
        <f t="shared" si="2"/>
        <v>386.9166120815089</v>
      </c>
      <c r="E30" s="4">
        <f t="shared" si="3"/>
        <v>785.0208106398184</v>
      </c>
      <c r="F30" s="4">
        <f t="shared" si="4"/>
        <v>94571.17818662856</v>
      </c>
      <c r="G30" s="4"/>
      <c r="H30" s="4"/>
      <c r="I30" s="4"/>
      <c r="J30" s="4"/>
      <c r="K30" s="4"/>
    </row>
    <row r="31" spans="1:11" ht="13.5">
      <c r="A31" s="4">
        <f t="shared" si="0"/>
        <v>1.6666666666666667</v>
      </c>
      <c r="B31" s="23">
        <v>15</v>
      </c>
      <c r="C31" s="4">
        <f t="shared" si="1"/>
        <v>399.7261243420262</v>
      </c>
      <c r="D31" s="4">
        <f t="shared" si="2"/>
        <v>385.29468629779217</v>
      </c>
      <c r="E31" s="4">
        <f t="shared" si="3"/>
        <v>785.0208106398184</v>
      </c>
      <c r="F31" s="4">
        <f t="shared" si="4"/>
        <v>94171.45206228654</v>
      </c>
      <c r="G31" s="4"/>
      <c r="H31" s="4"/>
      <c r="I31" s="4"/>
      <c r="J31" s="4"/>
      <c r="K31" s="4"/>
    </row>
    <row r="32" spans="1:11" ht="13.5">
      <c r="A32" s="4">
        <f t="shared" si="0"/>
        <v>1.75</v>
      </c>
      <c r="B32" s="23">
        <v>16</v>
      </c>
      <c r="C32" s="4">
        <f t="shared" si="1"/>
        <v>401.3546580521536</v>
      </c>
      <c r="D32" s="4">
        <f t="shared" si="2"/>
        <v>383.6661525876648</v>
      </c>
      <c r="E32" s="4">
        <f t="shared" si="3"/>
        <v>785.0208106398184</v>
      </c>
      <c r="F32" s="4">
        <f t="shared" si="4"/>
        <v>93770.09740423439</v>
      </c>
      <c r="G32" s="4"/>
      <c r="H32" s="4"/>
      <c r="I32" s="4"/>
      <c r="J32" s="4"/>
      <c r="K32" s="4"/>
    </row>
    <row r="33" spans="1:11" ht="13.5">
      <c r="A33" s="4">
        <f t="shared" si="0"/>
        <v>1.8333333333333333</v>
      </c>
      <c r="B33" s="23">
        <v>17</v>
      </c>
      <c r="C33" s="4">
        <f t="shared" si="1"/>
        <v>402.9898266102019</v>
      </c>
      <c r="D33" s="4">
        <f t="shared" si="2"/>
        <v>382.0309840296165</v>
      </c>
      <c r="E33" s="4">
        <f t="shared" si="3"/>
        <v>785.0208106398184</v>
      </c>
      <c r="F33" s="4">
        <f t="shared" si="4"/>
        <v>93367.10757762419</v>
      </c>
      <c r="G33" s="4"/>
      <c r="H33" s="4"/>
      <c r="I33" s="4"/>
      <c r="J33" s="4"/>
      <c r="K33" s="4"/>
    </row>
    <row r="34" spans="1:11" ht="13.5">
      <c r="A34" s="4">
        <f t="shared" si="0"/>
        <v>1.9166666666666667</v>
      </c>
      <c r="B34" s="23">
        <v>18</v>
      </c>
      <c r="C34" s="4">
        <f t="shared" si="1"/>
        <v>404.63165704736286</v>
      </c>
      <c r="D34" s="4">
        <f t="shared" si="2"/>
        <v>380.3891535924555</v>
      </c>
      <c r="E34" s="4">
        <f t="shared" si="3"/>
        <v>785.0208106398184</v>
      </c>
      <c r="F34" s="4">
        <f t="shared" si="4"/>
        <v>92962.47592057684</v>
      </c>
      <c r="G34" s="4"/>
      <c r="H34" s="4"/>
      <c r="I34" s="4"/>
      <c r="J34" s="4"/>
      <c r="K34" s="4"/>
    </row>
    <row r="35" spans="1:11" ht="13.5">
      <c r="A35" s="4">
        <f t="shared" si="0"/>
        <v>2</v>
      </c>
      <c r="B35" s="23">
        <v>19</v>
      </c>
      <c r="C35" s="4">
        <f t="shared" si="1"/>
        <v>406.28017650495656</v>
      </c>
      <c r="D35" s="4">
        <f t="shared" si="2"/>
        <v>378.7406341348618</v>
      </c>
      <c r="E35" s="4">
        <f t="shared" si="3"/>
        <v>785.0208106398184</v>
      </c>
      <c r="F35" s="4">
        <f t="shared" si="4"/>
        <v>92556.19574407188</v>
      </c>
      <c r="G35" s="4"/>
      <c r="H35" s="4"/>
      <c r="I35" s="4"/>
      <c r="J35" s="4"/>
      <c r="K35" s="4"/>
    </row>
    <row r="36" spans="1:11" ht="13.5">
      <c r="A36" s="4">
        <f t="shared" si="0"/>
        <v>2.0833333333333335</v>
      </c>
      <c r="B36" s="23">
        <v>20</v>
      </c>
      <c r="C36" s="4">
        <f t="shared" si="1"/>
        <v>407.93541223488035</v>
      </c>
      <c r="D36" s="4">
        <f t="shared" si="2"/>
        <v>377.085398404938</v>
      </c>
      <c r="E36" s="4">
        <f t="shared" si="3"/>
        <v>785.0208106398184</v>
      </c>
      <c r="F36" s="4">
        <f t="shared" si="4"/>
        <v>92148.26033183701</v>
      </c>
      <c r="G36" s="4"/>
      <c r="H36" s="4"/>
      <c r="I36" s="4"/>
      <c r="J36" s="4"/>
      <c r="K36" s="4"/>
    </row>
    <row r="37" spans="1:11" ht="13.5">
      <c r="A37" s="4">
        <f t="shared" si="0"/>
        <v>2.1666666666666665</v>
      </c>
      <c r="B37" s="23">
        <v>21</v>
      </c>
      <c r="C37" s="4">
        <f t="shared" si="1"/>
        <v>409.59739160005887</v>
      </c>
      <c r="D37" s="4">
        <f t="shared" si="2"/>
        <v>375.4234190397595</v>
      </c>
      <c r="E37" s="4">
        <f t="shared" si="3"/>
        <v>785.0208106398184</v>
      </c>
      <c r="F37" s="4">
        <f t="shared" si="4"/>
        <v>91738.66294023694</v>
      </c>
      <c r="G37" s="4"/>
      <c r="H37" s="4"/>
      <c r="I37" s="4"/>
      <c r="J37" s="4"/>
      <c r="K37" s="4"/>
    </row>
    <row r="38" spans="1:11" ht="13.5">
      <c r="A38" s="4">
        <f t="shared" si="0"/>
        <v>2.25</v>
      </c>
      <c r="B38" s="23">
        <v>22</v>
      </c>
      <c r="C38" s="4">
        <f t="shared" si="1"/>
        <v>411.26614207489706</v>
      </c>
      <c r="D38" s="4">
        <f t="shared" si="2"/>
        <v>373.7546685649213</v>
      </c>
      <c r="E38" s="4">
        <f t="shared" si="3"/>
        <v>785.0208106398184</v>
      </c>
      <c r="F38" s="4">
        <f t="shared" si="4"/>
        <v>91327.39679816205</v>
      </c>
      <c r="G38" s="4"/>
      <c r="H38" s="4"/>
      <c r="I38" s="4"/>
      <c r="J38" s="4"/>
      <c r="K38" s="4"/>
    </row>
    <row r="39" spans="1:11" ht="13.5">
      <c r="A39" s="4">
        <f t="shared" si="0"/>
        <v>2.3333333333333335</v>
      </c>
      <c r="B39" s="23">
        <v>23</v>
      </c>
      <c r="C39" s="4">
        <f t="shared" si="1"/>
        <v>412.9416912457337</v>
      </c>
      <c r="D39" s="4">
        <f t="shared" si="2"/>
        <v>372.07911939408467</v>
      </c>
      <c r="E39" s="4">
        <f t="shared" si="3"/>
        <v>785.0208106398184</v>
      </c>
      <c r="F39" s="4">
        <f t="shared" si="4"/>
        <v>90914.45510691631</v>
      </c>
      <c r="G39" s="4"/>
      <c r="H39" s="4"/>
      <c r="I39" s="4"/>
      <c r="J39" s="4"/>
      <c r="K39" s="4"/>
    </row>
    <row r="40" spans="1:11" ht="13.5">
      <c r="A40" s="4">
        <f t="shared" si="0"/>
        <v>2.4166666666666665</v>
      </c>
      <c r="B40" s="23">
        <v>24</v>
      </c>
      <c r="C40" s="4">
        <f t="shared" si="1"/>
        <v>414.6240668112979</v>
      </c>
      <c r="D40" s="4">
        <f t="shared" si="2"/>
        <v>370.39674382852047</v>
      </c>
      <c r="E40" s="4">
        <f t="shared" si="3"/>
        <v>785.0208106398184</v>
      </c>
      <c r="F40" s="4">
        <f t="shared" si="4"/>
        <v>90499.83104010501</v>
      </c>
      <c r="G40" s="4"/>
      <c r="H40" s="4"/>
      <c r="I40" s="4"/>
      <c r="J40" s="4"/>
      <c r="K40" s="4"/>
    </row>
    <row r="41" spans="1:11" ht="13.5">
      <c r="A41" s="4">
        <f t="shared" si="0"/>
        <v>2.5</v>
      </c>
      <c r="B41" s="23">
        <v>25</v>
      </c>
      <c r="C41" s="4">
        <f t="shared" si="1"/>
        <v>416.3132965831668</v>
      </c>
      <c r="D41" s="4">
        <f t="shared" si="2"/>
        <v>368.7075140566516</v>
      </c>
      <c r="E41" s="4">
        <f t="shared" si="3"/>
        <v>785.0208106398184</v>
      </c>
      <c r="F41" s="4">
        <f t="shared" si="4"/>
        <v>90083.51774352185</v>
      </c>
      <c r="G41" s="4"/>
      <c r="H41" s="4"/>
      <c r="I41" s="4"/>
      <c r="J41" s="4"/>
      <c r="K41" s="4"/>
    </row>
    <row r="42" spans="1:11" ht="13.5">
      <c r="A42" s="4">
        <f t="shared" si="0"/>
        <v>2.5833333333333335</v>
      </c>
      <c r="B42" s="23">
        <v>26</v>
      </c>
      <c r="C42" s="4">
        <f t="shared" si="1"/>
        <v>418.00940848622537</v>
      </c>
      <c r="D42" s="4">
        <f t="shared" si="2"/>
        <v>367.011402153593</v>
      </c>
      <c r="E42" s="4">
        <f t="shared" si="3"/>
        <v>785.0208106398184</v>
      </c>
      <c r="F42" s="4">
        <f t="shared" si="4"/>
        <v>89665.50833503563</v>
      </c>
      <c r="G42" s="4"/>
      <c r="H42" s="4"/>
      <c r="I42" s="4"/>
      <c r="J42" s="4"/>
      <c r="K42" s="4"/>
    </row>
    <row r="43" spans="1:11" ht="13.5">
      <c r="A43" s="4">
        <f t="shared" si="0"/>
        <v>2.6666666666666665</v>
      </c>
      <c r="B43" s="23">
        <v>27</v>
      </c>
      <c r="C43" s="4">
        <f t="shared" si="1"/>
        <v>419.7124305591279</v>
      </c>
      <c r="D43" s="4">
        <f t="shared" si="2"/>
        <v>365.3083800806905</v>
      </c>
      <c r="E43" s="4">
        <f t="shared" si="3"/>
        <v>785.0208106398184</v>
      </c>
      <c r="F43" s="4">
        <f t="shared" si="4"/>
        <v>89245.7959044765</v>
      </c>
      <c r="G43" s="4"/>
      <c r="H43" s="4"/>
      <c r="I43" s="4"/>
      <c r="J43" s="4"/>
      <c r="K43" s="4"/>
    </row>
    <row r="44" spans="1:11" ht="13.5">
      <c r="A44" s="4">
        <f t="shared" si="0"/>
        <v>2.75</v>
      </c>
      <c r="B44" s="23">
        <v>28</v>
      </c>
      <c r="C44" s="4">
        <f t="shared" si="1"/>
        <v>421.42239095476174</v>
      </c>
      <c r="D44" s="4">
        <f t="shared" si="2"/>
        <v>363.5984196850566</v>
      </c>
      <c r="E44" s="4">
        <f t="shared" si="3"/>
        <v>785.0208106398184</v>
      </c>
      <c r="F44" s="4">
        <f t="shared" si="4"/>
        <v>88824.37351352174</v>
      </c>
      <c r="G44" s="4"/>
      <c r="H44" s="4"/>
      <c r="I44" s="4"/>
      <c r="J44" s="4"/>
      <c r="K44" s="4"/>
    </row>
    <row r="45" spans="1:11" ht="13.5">
      <c r="A45" s="4">
        <f t="shared" si="0"/>
        <v>2.8333333333333335</v>
      </c>
      <c r="B45" s="23">
        <v>29</v>
      </c>
      <c r="C45" s="4">
        <f t="shared" si="1"/>
        <v>423.1393179407125</v>
      </c>
      <c r="D45" s="4">
        <f t="shared" si="2"/>
        <v>361.8814926991059</v>
      </c>
      <c r="E45" s="4">
        <f t="shared" si="3"/>
        <v>785.0208106398184</v>
      </c>
      <c r="F45" s="4">
        <f t="shared" si="4"/>
        <v>88401.23419558103</v>
      </c>
      <c r="G45" s="4"/>
      <c r="H45" s="4"/>
      <c r="I45" s="4"/>
      <c r="J45" s="4"/>
      <c r="K45" s="4"/>
    </row>
    <row r="46" spans="1:11" ht="13.5">
      <c r="A46" s="4">
        <f t="shared" si="0"/>
        <v>2.9166666666666665</v>
      </c>
      <c r="B46" s="23">
        <v>30</v>
      </c>
      <c r="C46" s="4">
        <f t="shared" si="1"/>
        <v>424.8632398997315</v>
      </c>
      <c r="D46" s="4">
        <f t="shared" si="2"/>
        <v>360.15757074008684</v>
      </c>
      <c r="E46" s="4">
        <f t="shared" si="3"/>
        <v>785.0208106398184</v>
      </c>
      <c r="F46" s="4">
        <f t="shared" si="4"/>
        <v>87976.3709556813</v>
      </c>
      <c r="G46" s="4"/>
      <c r="H46" s="4"/>
      <c r="I46" s="4"/>
      <c r="J46" s="4"/>
      <c r="K46" s="4"/>
    </row>
    <row r="47" spans="1:11" ht="13.5">
      <c r="A47" s="4">
        <f t="shared" si="0"/>
        <v>3</v>
      </c>
      <c r="B47" s="23">
        <v>31</v>
      </c>
      <c r="C47" s="4">
        <f t="shared" si="1"/>
        <v>426.59418533020494</v>
      </c>
      <c r="D47" s="4">
        <f t="shared" si="2"/>
        <v>358.4266253096134</v>
      </c>
      <c r="E47" s="4">
        <f t="shared" si="3"/>
        <v>785.0208106398184</v>
      </c>
      <c r="F47" s="4">
        <f t="shared" si="4"/>
        <v>87549.77677035109</v>
      </c>
      <c r="G47" s="4"/>
      <c r="H47" s="4"/>
      <c r="I47" s="4"/>
      <c r="J47" s="4"/>
      <c r="K47" s="4"/>
    </row>
    <row r="48" spans="1:11" ht="13.5">
      <c r="A48" s="4">
        <f t="shared" si="0"/>
        <v>3.0833333333333335</v>
      </c>
      <c r="B48" s="23">
        <v>32</v>
      </c>
      <c r="C48" s="4">
        <f t="shared" si="1"/>
        <v>428.3321828466248</v>
      </c>
      <c r="D48" s="4">
        <f t="shared" si="2"/>
        <v>356.6886277931936</v>
      </c>
      <c r="E48" s="4">
        <f t="shared" si="3"/>
        <v>785.0208106398184</v>
      </c>
      <c r="F48" s="4">
        <f t="shared" si="4"/>
        <v>87121.44458750446</v>
      </c>
      <c r="G48" s="4"/>
      <c r="H48" s="4"/>
      <c r="I48" s="4"/>
      <c r="J48" s="4"/>
      <c r="K48" s="4"/>
    </row>
    <row r="49" spans="1:11" ht="13.5">
      <c r="A49" s="4">
        <f aca="true" t="shared" si="5" ref="A49:A64">IF($D$9=1,B49,IF($D$9=2,B49/$D$9,IF($D$9=3,(B49+1)/$D$9,IF($D$9=4,(B49+1)/$D$9,IF($D$9=6,(B49+2)/$D$9,IF($D$9=12,(B49+5)/$D$9," "))))))</f>
        <v>3.1666666666666665</v>
      </c>
      <c r="B49" s="23">
        <v>33</v>
      </c>
      <c r="C49" s="4">
        <f aca="true" t="shared" si="6" ref="C49:C64">IF(TRUNC(F48)=0,0,+E49*(1/(1+$F$8))^($D$8*$D$9-B48))</f>
        <v>430.0772611800623</v>
      </c>
      <c r="D49" s="4">
        <f aca="true" t="shared" si="7" ref="D49:D64">IF(TRUNC(F48)=0,0,+E49*(1-(1/(1+$F$8))^($D$8*$D$9-B48)))</f>
        <v>354.94354945975607</v>
      </c>
      <c r="E49" s="4">
        <f aca="true" t="shared" si="8" ref="E49:E64">IF(TRUNC(F48)=0,0,PMT($F$8,$D$8*$D$9,-$F$16))</f>
        <v>785.0208106398184</v>
      </c>
      <c r="F49" s="4">
        <f aca="true" t="shared" si="9" ref="F49:F64">F48-C49</f>
        <v>86691.3673263244</v>
      </c>
      <c r="G49" s="4"/>
      <c r="H49" s="4"/>
      <c r="I49" s="4"/>
      <c r="J49" s="4"/>
      <c r="K49" s="4"/>
    </row>
    <row r="50" spans="1:11" ht="13.5">
      <c r="A50" s="4">
        <f t="shared" si="5"/>
        <v>3.25</v>
      </c>
      <c r="B50" s="23">
        <v>34</v>
      </c>
      <c r="C50" s="4">
        <f t="shared" si="6"/>
        <v>431.82944917864234</v>
      </c>
      <c r="D50" s="4">
        <f t="shared" si="7"/>
        <v>353.19136146117603</v>
      </c>
      <c r="E50" s="4">
        <f t="shared" si="8"/>
        <v>785.0208106398184</v>
      </c>
      <c r="F50" s="4">
        <f t="shared" si="9"/>
        <v>86259.53787714576</v>
      </c>
      <c r="G50" s="4"/>
      <c r="H50" s="4"/>
      <c r="I50" s="4"/>
      <c r="J50" s="4"/>
      <c r="K50" s="4"/>
    </row>
    <row r="51" spans="1:11" ht="13.5">
      <c r="A51" s="4">
        <f t="shared" si="5"/>
        <v>3.3333333333333335</v>
      </c>
      <c r="B51" s="23">
        <v>35</v>
      </c>
      <c r="C51" s="4">
        <f t="shared" si="6"/>
        <v>433.5887758080208</v>
      </c>
      <c r="D51" s="4">
        <f t="shared" si="7"/>
        <v>351.4320348317976</v>
      </c>
      <c r="E51" s="4">
        <f t="shared" si="8"/>
        <v>785.0208106398184</v>
      </c>
      <c r="F51" s="4">
        <f t="shared" si="9"/>
        <v>85825.94910133774</v>
      </c>
      <c r="G51" s="4"/>
      <c r="H51" s="4"/>
      <c r="I51" s="4"/>
      <c r="J51" s="4"/>
      <c r="K51" s="4"/>
    </row>
    <row r="52" spans="1:11" ht="13.5">
      <c r="A52" s="4">
        <f t="shared" si="5"/>
        <v>3.4166666666666665</v>
      </c>
      <c r="B52" s="23">
        <v>36</v>
      </c>
      <c r="C52" s="4">
        <f t="shared" si="6"/>
        <v>435.3552701518633</v>
      </c>
      <c r="D52" s="4">
        <f t="shared" si="7"/>
        <v>349.66554048795507</v>
      </c>
      <c r="E52" s="4">
        <f t="shared" si="8"/>
        <v>785.0208106398184</v>
      </c>
      <c r="F52" s="4">
        <f t="shared" si="9"/>
        <v>85390.59383118588</v>
      </c>
      <c r="G52" s="4"/>
      <c r="H52" s="4"/>
      <c r="I52" s="4"/>
      <c r="J52" s="4"/>
      <c r="K52" s="4"/>
    </row>
    <row r="53" spans="1:11" ht="13.5">
      <c r="A53" s="4">
        <f t="shared" si="5"/>
        <v>3.5</v>
      </c>
      <c r="B53" s="23">
        <v>37</v>
      </c>
      <c r="C53" s="4">
        <f t="shared" si="6"/>
        <v>437.1289614123256</v>
      </c>
      <c r="D53" s="4">
        <f t="shared" si="7"/>
        <v>347.89184922749274</v>
      </c>
      <c r="E53" s="4">
        <f t="shared" si="8"/>
        <v>785.0208106398184</v>
      </c>
      <c r="F53" s="4">
        <f t="shared" si="9"/>
        <v>84953.46486977355</v>
      </c>
      <c r="G53" s="4"/>
      <c r="H53" s="4"/>
      <c r="I53" s="4"/>
      <c r="J53" s="4"/>
      <c r="K53" s="4"/>
    </row>
    <row r="54" spans="1:11" ht="13.5">
      <c r="A54" s="4">
        <f t="shared" si="5"/>
        <v>3.5833333333333335</v>
      </c>
      <c r="B54" s="23">
        <v>38</v>
      </c>
      <c r="C54" s="4">
        <f t="shared" si="6"/>
        <v>438.9098789105371</v>
      </c>
      <c r="D54" s="4">
        <f t="shared" si="7"/>
        <v>346.1109317292813</v>
      </c>
      <c r="E54" s="4">
        <f t="shared" si="8"/>
        <v>785.0208106398184</v>
      </c>
      <c r="F54" s="4">
        <f t="shared" si="9"/>
        <v>84514.55499086302</v>
      </c>
      <c r="G54" s="4"/>
      <c r="H54" s="4"/>
      <c r="I54" s="4"/>
      <c r="J54" s="4"/>
      <c r="K54" s="4"/>
    </row>
    <row r="55" spans="1:11" ht="13.5">
      <c r="A55" s="4">
        <f t="shared" si="5"/>
        <v>3.6666666666666665</v>
      </c>
      <c r="B55" s="23">
        <v>39</v>
      </c>
      <c r="C55" s="4">
        <f t="shared" si="6"/>
        <v>440.69805208708476</v>
      </c>
      <c r="D55" s="4">
        <f t="shared" si="7"/>
        <v>344.3227585527336</v>
      </c>
      <c r="E55" s="4">
        <f t="shared" si="8"/>
        <v>785.0208106398184</v>
      </c>
      <c r="F55" s="4">
        <f t="shared" si="9"/>
        <v>84073.85693877593</v>
      </c>
      <c r="G55" s="4"/>
      <c r="H55" s="4"/>
      <c r="I55" s="4"/>
      <c r="J55" s="4"/>
      <c r="K55" s="4"/>
    </row>
    <row r="56" spans="1:11" ht="13.5">
      <c r="A56" s="4">
        <f t="shared" si="5"/>
        <v>3.75</v>
      </c>
      <c r="B56" s="23">
        <v>40</v>
      </c>
      <c r="C56" s="4">
        <f t="shared" si="6"/>
        <v>442.4935105025002</v>
      </c>
      <c r="D56" s="4">
        <f t="shared" si="7"/>
        <v>342.52730013731815</v>
      </c>
      <c r="E56" s="4">
        <f t="shared" si="8"/>
        <v>785.0208106398184</v>
      </c>
      <c r="F56" s="4">
        <f t="shared" si="9"/>
        <v>83631.36342827343</v>
      </c>
      <c r="G56" s="4"/>
      <c r="H56" s="4"/>
      <c r="I56" s="4"/>
      <c r="J56" s="4"/>
      <c r="K56" s="4"/>
    </row>
    <row r="57" spans="1:11" ht="13.5">
      <c r="A57" s="4">
        <f t="shared" si="5"/>
        <v>3.8333333333333335</v>
      </c>
      <c r="B57" s="23">
        <v>41</v>
      </c>
      <c r="C57" s="4">
        <f t="shared" si="6"/>
        <v>444.29628383774855</v>
      </c>
      <c r="D57" s="4">
        <f t="shared" si="7"/>
        <v>340.7245268020698</v>
      </c>
      <c r="E57" s="4">
        <f t="shared" si="8"/>
        <v>785.0208106398184</v>
      </c>
      <c r="F57" s="4">
        <f t="shared" si="9"/>
        <v>83187.06714443568</v>
      </c>
      <c r="G57" s="4"/>
      <c r="H57" s="4"/>
      <c r="I57" s="4"/>
      <c r="J57" s="4"/>
      <c r="K57" s="4"/>
    </row>
    <row r="58" spans="1:11" ht="13.5">
      <c r="A58" s="4">
        <f t="shared" si="5"/>
        <v>3.9166666666666665</v>
      </c>
      <c r="B58" s="23">
        <v>42</v>
      </c>
      <c r="C58" s="4">
        <f t="shared" si="6"/>
        <v>446.1064018947185</v>
      </c>
      <c r="D58" s="4">
        <f t="shared" si="7"/>
        <v>338.9144087450999</v>
      </c>
      <c r="E58" s="4">
        <f t="shared" si="8"/>
        <v>785.0208106398184</v>
      </c>
      <c r="F58" s="4">
        <f t="shared" si="9"/>
        <v>82740.96074254096</v>
      </c>
      <c r="G58" s="4"/>
      <c r="H58" s="4"/>
      <c r="I58" s="4"/>
      <c r="J58" s="4"/>
      <c r="K58" s="4"/>
    </row>
    <row r="59" spans="1:11" ht="13.5">
      <c r="A59" s="4">
        <f t="shared" si="5"/>
        <v>4</v>
      </c>
      <c r="B59" s="23">
        <v>43</v>
      </c>
      <c r="C59" s="4">
        <f t="shared" si="6"/>
        <v>447.9238945967156</v>
      </c>
      <c r="D59" s="4">
        <f t="shared" si="7"/>
        <v>337.09691604310274</v>
      </c>
      <c r="E59" s="4">
        <f t="shared" si="8"/>
        <v>785.0208106398184</v>
      </c>
      <c r="F59" s="4">
        <f t="shared" si="9"/>
        <v>82293.03684794424</v>
      </c>
      <c r="G59" s="4"/>
      <c r="H59" s="4"/>
      <c r="I59" s="4"/>
      <c r="J59" s="4"/>
      <c r="K59" s="4"/>
    </row>
    <row r="60" spans="1:11" ht="13.5">
      <c r="A60" s="4">
        <f t="shared" si="5"/>
        <v>4.083333333333333</v>
      </c>
      <c r="B60" s="23">
        <v>44</v>
      </c>
      <c r="C60" s="4">
        <f t="shared" si="6"/>
        <v>449.74879198895655</v>
      </c>
      <c r="D60" s="4">
        <f t="shared" si="7"/>
        <v>335.2720186508618</v>
      </c>
      <c r="E60" s="4">
        <f t="shared" si="8"/>
        <v>785.0208106398184</v>
      </c>
      <c r="F60" s="4">
        <f t="shared" si="9"/>
        <v>81843.28805595529</v>
      </c>
      <c r="G60" s="4"/>
      <c r="H60" s="4"/>
      <c r="I60" s="4"/>
      <c r="J60" s="4"/>
      <c r="K60" s="4"/>
    </row>
    <row r="61" spans="1:11" ht="13.5">
      <c r="A61" s="4">
        <f t="shared" si="5"/>
        <v>4.166666666666667</v>
      </c>
      <c r="B61" s="23">
        <v>45</v>
      </c>
      <c r="C61" s="4">
        <f t="shared" si="6"/>
        <v>451.5811242390659</v>
      </c>
      <c r="D61" s="4">
        <f t="shared" si="7"/>
        <v>333.43968640075246</v>
      </c>
      <c r="E61" s="4">
        <f t="shared" si="8"/>
        <v>785.0208106398184</v>
      </c>
      <c r="F61" s="4">
        <f t="shared" si="9"/>
        <v>81391.70693171622</v>
      </c>
      <c r="G61" s="4"/>
      <c r="H61" s="4"/>
      <c r="I61" s="4"/>
      <c r="J61" s="4"/>
      <c r="K61" s="4"/>
    </row>
    <row r="62" spans="1:11" ht="13.5">
      <c r="A62" s="4">
        <f t="shared" si="5"/>
        <v>4.25</v>
      </c>
      <c r="B62" s="23">
        <v>46</v>
      </c>
      <c r="C62" s="4">
        <f t="shared" si="6"/>
        <v>453.42092163757496</v>
      </c>
      <c r="D62" s="4">
        <f t="shared" si="7"/>
        <v>331.5998890022434</v>
      </c>
      <c r="E62" s="4">
        <f t="shared" si="8"/>
        <v>785.0208106398184</v>
      </c>
      <c r="F62" s="4">
        <f t="shared" si="9"/>
        <v>80938.28601007865</v>
      </c>
      <c r="G62" s="4"/>
      <c r="H62" s="4"/>
      <c r="I62" s="4"/>
      <c r="J62" s="4"/>
      <c r="K62" s="4"/>
    </row>
    <row r="63" spans="1:11" ht="13.5">
      <c r="A63" s="4">
        <f t="shared" si="5"/>
        <v>4.333333333333333</v>
      </c>
      <c r="B63" s="23">
        <v>47</v>
      </c>
      <c r="C63" s="4">
        <f t="shared" si="6"/>
        <v>455.26821459842233</v>
      </c>
      <c r="D63" s="4">
        <f t="shared" si="7"/>
        <v>329.75259604139603</v>
      </c>
      <c r="E63" s="4">
        <f t="shared" si="8"/>
        <v>785.0208106398184</v>
      </c>
      <c r="F63" s="4">
        <f t="shared" si="9"/>
        <v>80483.01779548022</v>
      </c>
      <c r="G63" s="4"/>
      <c r="H63" s="4"/>
      <c r="I63" s="4"/>
      <c r="J63" s="4"/>
      <c r="K63" s="4"/>
    </row>
    <row r="64" spans="1:11" ht="13.5">
      <c r="A64" s="4">
        <f t="shared" si="5"/>
        <v>4.416666666666667</v>
      </c>
      <c r="B64" s="23">
        <v>48</v>
      </c>
      <c r="C64" s="4">
        <f t="shared" si="6"/>
        <v>457.1230336594569</v>
      </c>
      <c r="D64" s="4">
        <f t="shared" si="7"/>
        <v>327.89777698036147</v>
      </c>
      <c r="E64" s="4">
        <f t="shared" si="8"/>
        <v>785.0208106398184</v>
      </c>
      <c r="F64" s="4">
        <f t="shared" si="9"/>
        <v>80025.89476182076</v>
      </c>
      <c r="G64" s="4"/>
      <c r="H64" s="4"/>
      <c r="I64" s="4"/>
      <c r="J64" s="4"/>
      <c r="K64" s="4"/>
    </row>
    <row r="65" spans="1:11" ht="13.5">
      <c r="A65" s="4">
        <f aca="true" t="shared" si="10" ref="A65:A80">IF($D$9=1,B65,IF($D$9=2,B65/$D$9,IF($D$9=3,(B65+1)/$D$9,IF($D$9=4,(B65+1)/$D$9,IF($D$9=6,(B65+2)/$D$9,IF($D$9=12,(B65+5)/$D$9," "))))))</f>
        <v>4.5</v>
      </c>
      <c r="B65" s="23">
        <v>49</v>
      </c>
      <c r="C65" s="4">
        <f aca="true" t="shared" si="11" ref="C65:C80">IF(TRUNC(F64)=0,0,+E65*(1/(1+$F$8))^($D$8*$D$9-B64))</f>
        <v>458.9854094829424</v>
      </c>
      <c r="D65" s="4">
        <f aca="true" t="shared" si="12" ref="D65:D80">IF(TRUNC(F64)=0,0,+E65*(1-(1/(1+$F$8))^($D$8*$D$9-B64)))</f>
        <v>326.035401156876</v>
      </c>
      <c r="E65" s="4">
        <f aca="true" t="shared" si="13" ref="E65:E80">IF(TRUNC(F64)=0,0,PMT($F$8,$D$8*$D$9,-$F$16))</f>
        <v>785.0208106398184</v>
      </c>
      <c r="F65" s="4">
        <f aca="true" t="shared" si="14" ref="F65:F80">F64-C65</f>
        <v>79566.90935233783</v>
      </c>
      <c r="G65" s="4"/>
      <c r="H65" s="4"/>
      <c r="I65" s="4"/>
      <c r="J65" s="4"/>
      <c r="K65" s="4"/>
    </row>
    <row r="66" spans="1:11" ht="13.5">
      <c r="A66" s="4">
        <f t="shared" si="10"/>
        <v>4.583333333333333</v>
      </c>
      <c r="B66" s="23">
        <v>50</v>
      </c>
      <c r="C66" s="4">
        <f t="shared" si="11"/>
        <v>460.85537285606443</v>
      </c>
      <c r="D66" s="4">
        <f t="shared" si="12"/>
        <v>324.16543778375393</v>
      </c>
      <c r="E66" s="4">
        <f t="shared" si="13"/>
        <v>785.0208106398184</v>
      </c>
      <c r="F66" s="4">
        <f t="shared" si="14"/>
        <v>79106.05397948176</v>
      </c>
      <c r="G66" s="4"/>
      <c r="H66" s="4"/>
      <c r="I66" s="4"/>
      <c r="J66" s="4"/>
      <c r="K66" s="4"/>
    </row>
    <row r="67" spans="1:11" ht="13.5">
      <c r="A67" s="4">
        <f t="shared" si="10"/>
        <v>4.666666666666667</v>
      </c>
      <c r="B67" s="23">
        <v>51</v>
      </c>
      <c r="C67" s="4">
        <f t="shared" si="11"/>
        <v>462.73295469143955</v>
      </c>
      <c r="D67" s="4">
        <f t="shared" si="12"/>
        <v>322.2878559483788</v>
      </c>
      <c r="E67" s="4">
        <f t="shared" si="13"/>
        <v>785.0208106398184</v>
      </c>
      <c r="F67" s="4">
        <f t="shared" si="14"/>
        <v>78643.32102479032</v>
      </c>
      <c r="G67" s="4"/>
      <c r="H67" s="4"/>
      <c r="I67" s="4"/>
      <c r="J67" s="4"/>
      <c r="K67" s="4"/>
    </row>
    <row r="68" spans="1:11" ht="13.5">
      <c r="A68" s="4">
        <f t="shared" si="10"/>
        <v>4.75</v>
      </c>
      <c r="B68" s="23">
        <v>52</v>
      </c>
      <c r="C68" s="4">
        <f t="shared" si="11"/>
        <v>464.6181860276258</v>
      </c>
      <c r="D68" s="4">
        <f t="shared" si="12"/>
        <v>320.40262461219254</v>
      </c>
      <c r="E68" s="4">
        <f t="shared" si="13"/>
        <v>785.0208106398184</v>
      </c>
      <c r="F68" s="4">
        <f t="shared" si="14"/>
        <v>78178.70283876269</v>
      </c>
      <c r="G68" s="4"/>
      <c r="H68" s="4"/>
      <c r="I68" s="4"/>
      <c r="J68" s="4"/>
      <c r="K68" s="4"/>
    </row>
    <row r="69" spans="1:11" ht="13.5">
      <c r="A69" s="4">
        <f t="shared" si="10"/>
        <v>4.833333333333333</v>
      </c>
      <c r="B69" s="23">
        <v>53</v>
      </c>
      <c r="C69" s="4">
        <f t="shared" si="11"/>
        <v>466.5110980296365</v>
      </c>
      <c r="D69" s="4">
        <f t="shared" si="12"/>
        <v>318.50971261018185</v>
      </c>
      <c r="E69" s="4">
        <f t="shared" si="13"/>
        <v>785.0208106398184</v>
      </c>
      <c r="F69" s="4">
        <f t="shared" si="14"/>
        <v>77712.19174073306</v>
      </c>
      <c r="G69" s="4"/>
      <c r="H69" s="4"/>
      <c r="I69" s="4"/>
      <c r="J69" s="4"/>
      <c r="K69" s="4"/>
    </row>
    <row r="70" spans="1:11" ht="13.5">
      <c r="A70" s="4">
        <f t="shared" si="10"/>
        <v>4.916666666666667</v>
      </c>
      <c r="B70" s="23">
        <v>54</v>
      </c>
      <c r="C70" s="4">
        <f t="shared" si="11"/>
        <v>468.411721989455</v>
      </c>
      <c r="D70" s="4">
        <f t="shared" si="12"/>
        <v>316.6090886503634</v>
      </c>
      <c r="E70" s="4">
        <f t="shared" si="13"/>
        <v>785.0208106398184</v>
      </c>
      <c r="F70" s="4">
        <f t="shared" si="14"/>
        <v>77243.78001874361</v>
      </c>
      <c r="G70" s="4"/>
      <c r="H70" s="4"/>
      <c r="I70" s="4"/>
      <c r="J70" s="4"/>
      <c r="K70" s="4"/>
    </row>
    <row r="71" spans="1:11" ht="13.5">
      <c r="A71" s="4">
        <f t="shared" si="10"/>
        <v>5</v>
      </c>
      <c r="B71" s="23">
        <v>55</v>
      </c>
      <c r="C71" s="4">
        <f t="shared" si="11"/>
        <v>470.32008932655197</v>
      </c>
      <c r="D71" s="4">
        <f t="shared" si="12"/>
        <v>314.7007213132664</v>
      </c>
      <c r="E71" s="4">
        <f t="shared" si="13"/>
        <v>785.0208106398184</v>
      </c>
      <c r="F71" s="4">
        <f t="shared" si="14"/>
        <v>76773.45992941706</v>
      </c>
      <c r="G71" s="4"/>
      <c r="H71" s="4"/>
      <c r="I71" s="4"/>
      <c r="J71" s="4"/>
      <c r="K71" s="4"/>
    </row>
    <row r="72" spans="1:11" ht="13.5">
      <c r="A72" s="4">
        <f t="shared" si="10"/>
        <v>5.083333333333333</v>
      </c>
      <c r="B72" s="23">
        <v>56</v>
      </c>
      <c r="C72" s="4">
        <f t="shared" si="11"/>
        <v>472.23623158840485</v>
      </c>
      <c r="D72" s="4">
        <f t="shared" si="12"/>
        <v>312.7845790514135</v>
      </c>
      <c r="E72" s="4">
        <f t="shared" si="13"/>
        <v>785.0208106398184</v>
      </c>
      <c r="F72" s="4">
        <f t="shared" si="14"/>
        <v>76301.22369782865</v>
      </c>
      <c r="G72" s="4"/>
      <c r="H72" s="4"/>
      <c r="I72" s="4"/>
      <c r="J72" s="4"/>
      <c r="K72" s="4"/>
    </row>
    <row r="73" spans="1:11" ht="13.5">
      <c r="A73" s="4">
        <f t="shared" si="10"/>
        <v>5.166666666666667</v>
      </c>
      <c r="B73" s="23">
        <v>57</v>
      </c>
      <c r="C73" s="4">
        <f t="shared" si="11"/>
        <v>474.1601804510197</v>
      </c>
      <c r="D73" s="4">
        <f t="shared" si="12"/>
        <v>310.86063018879867</v>
      </c>
      <c r="E73" s="4">
        <f t="shared" si="13"/>
        <v>785.0208106398184</v>
      </c>
      <c r="F73" s="4">
        <f t="shared" si="14"/>
        <v>75827.06351737764</v>
      </c>
      <c r="G73" s="4"/>
      <c r="H73" s="4"/>
      <c r="I73" s="4"/>
      <c r="J73" s="4"/>
      <c r="K73" s="4"/>
    </row>
    <row r="74" spans="1:11" ht="13.5">
      <c r="A74" s="4">
        <f t="shared" si="10"/>
        <v>5.25</v>
      </c>
      <c r="B74" s="23">
        <v>58</v>
      </c>
      <c r="C74" s="4">
        <f t="shared" si="11"/>
        <v>476.09196771945415</v>
      </c>
      <c r="D74" s="4">
        <f t="shared" si="12"/>
        <v>308.9288429203642</v>
      </c>
      <c r="E74" s="4">
        <f t="shared" si="13"/>
        <v>785.0208106398184</v>
      </c>
      <c r="F74" s="4">
        <f t="shared" si="14"/>
        <v>75350.97154965819</v>
      </c>
      <c r="G74" s="4"/>
      <c r="H74" s="4"/>
      <c r="I74" s="4"/>
      <c r="J74" s="4"/>
      <c r="K74" s="4"/>
    </row>
    <row r="75" spans="1:11" ht="13.5">
      <c r="A75" s="4">
        <f t="shared" si="10"/>
        <v>5.333333333333333</v>
      </c>
      <c r="B75" s="23">
        <v>59</v>
      </c>
      <c r="C75" s="4">
        <f t="shared" si="11"/>
        <v>478.031625328344</v>
      </c>
      <c r="D75" s="4">
        <f t="shared" si="12"/>
        <v>306.9891853114744</v>
      </c>
      <c r="E75" s="4">
        <f t="shared" si="13"/>
        <v>785.0208106398184</v>
      </c>
      <c r="F75" s="4">
        <f t="shared" si="14"/>
        <v>74872.93992432985</v>
      </c>
      <c r="G75" s="4"/>
      <c r="H75" s="4"/>
      <c r="I75" s="4"/>
      <c r="J75" s="4"/>
      <c r="K75" s="4"/>
    </row>
    <row r="76" spans="1:11" ht="13.5">
      <c r="A76" s="4">
        <f t="shared" si="10"/>
        <v>5.416666666666667</v>
      </c>
      <c r="B76" s="23">
        <v>60</v>
      </c>
      <c r="C76" s="4">
        <f t="shared" si="11"/>
        <v>479.97918534243024</v>
      </c>
      <c r="D76" s="4">
        <f t="shared" si="12"/>
        <v>305.0416252973881</v>
      </c>
      <c r="E76" s="4">
        <f t="shared" si="13"/>
        <v>785.0208106398184</v>
      </c>
      <c r="F76" s="4">
        <f t="shared" si="14"/>
        <v>74392.96073898743</v>
      </c>
      <c r="G76" s="4"/>
      <c r="H76" s="4"/>
      <c r="I76" s="4"/>
      <c r="J76" s="4"/>
      <c r="K76" s="4"/>
    </row>
    <row r="77" spans="1:11" ht="13.5">
      <c r="A77" s="4">
        <f t="shared" si="10"/>
        <v>5.5</v>
      </c>
      <c r="B77" s="23">
        <v>61</v>
      </c>
      <c r="C77" s="4">
        <f t="shared" si="11"/>
        <v>481.93467995709005</v>
      </c>
      <c r="D77" s="4">
        <f t="shared" si="12"/>
        <v>303.0861306827283</v>
      </c>
      <c r="E77" s="4">
        <f t="shared" si="13"/>
        <v>785.0208106398184</v>
      </c>
      <c r="F77" s="4">
        <f t="shared" si="14"/>
        <v>73911.02605903034</v>
      </c>
      <c r="G77" s="4"/>
      <c r="H77" s="4"/>
      <c r="I77" s="4"/>
      <c r="J77" s="4"/>
      <c r="K77" s="4"/>
    </row>
    <row r="78" spans="1:11" ht="13.5">
      <c r="A78" s="4">
        <f t="shared" si="10"/>
        <v>5.583333333333333</v>
      </c>
      <c r="B78" s="23">
        <v>62</v>
      </c>
      <c r="C78" s="4">
        <f t="shared" si="11"/>
        <v>483.89814149886826</v>
      </c>
      <c r="D78" s="4">
        <f t="shared" si="12"/>
        <v>301.1226691409501</v>
      </c>
      <c r="E78" s="4">
        <f t="shared" si="13"/>
        <v>785.0208106398184</v>
      </c>
      <c r="F78" s="4">
        <f t="shared" si="14"/>
        <v>73427.12791753147</v>
      </c>
      <c r="G78" s="4"/>
      <c r="H78" s="4"/>
      <c r="I78" s="4"/>
      <c r="J78" s="4"/>
      <c r="K78" s="4"/>
    </row>
    <row r="79" spans="1:11" ht="13.5">
      <c r="A79" s="4">
        <f t="shared" si="10"/>
        <v>5.666666666666667</v>
      </c>
      <c r="B79" s="23">
        <v>63</v>
      </c>
      <c r="C79" s="4">
        <f t="shared" si="11"/>
        <v>485.869602426012</v>
      </c>
      <c r="D79" s="4">
        <f t="shared" si="12"/>
        <v>299.15120821380634</v>
      </c>
      <c r="E79" s="4">
        <f t="shared" si="13"/>
        <v>785.0208106398184</v>
      </c>
      <c r="F79" s="4">
        <f t="shared" si="14"/>
        <v>72941.25831510546</v>
      </c>
      <c r="G79" s="4"/>
      <c r="H79" s="4"/>
      <c r="I79" s="4"/>
      <c r="J79" s="4"/>
      <c r="K79" s="4"/>
    </row>
    <row r="80" spans="1:11" ht="13.5">
      <c r="A80" s="4">
        <f t="shared" si="10"/>
        <v>5.75</v>
      </c>
      <c r="B80" s="23">
        <v>64</v>
      </c>
      <c r="C80" s="4">
        <f t="shared" si="11"/>
        <v>487.84909532900764</v>
      </c>
      <c r="D80" s="4">
        <f t="shared" si="12"/>
        <v>297.1717153108107</v>
      </c>
      <c r="E80" s="4">
        <f t="shared" si="13"/>
        <v>785.0208106398184</v>
      </c>
      <c r="F80" s="4">
        <f t="shared" si="14"/>
        <v>72453.40921977645</v>
      </c>
      <c r="G80" s="4"/>
      <c r="H80" s="4"/>
      <c r="I80" s="4"/>
      <c r="J80" s="4"/>
      <c r="K80" s="4"/>
    </row>
    <row r="81" spans="1:11" ht="13.5">
      <c r="A81" s="4">
        <f aca="true" t="shared" si="15" ref="A81:A96">IF($D$9=1,B81,IF($D$9=2,B81/$D$9,IF($D$9=3,(B81+1)/$D$9,IF($D$9=4,(B81+1)/$D$9,IF($D$9=6,(B81+2)/$D$9,IF($D$9=12,(B81+5)/$D$9," "))))))</f>
        <v>5.833333333333333</v>
      </c>
      <c r="B81" s="23">
        <v>65</v>
      </c>
      <c r="C81" s="4">
        <f aca="true" t="shared" si="16" ref="C81:C96">IF(TRUNC(F80)=0,0,+E81*(1/(1+$F$8))^($D$8*$D$9-B80))</f>
        <v>489.83665293111886</v>
      </c>
      <c r="D81" s="4">
        <f aca="true" t="shared" si="17" ref="D81:D96">IF(TRUNC(F80)=0,0,+E81*(1-(1/(1+$F$8))^($D$8*$D$9-B80)))</f>
        <v>295.1841577086995</v>
      </c>
      <c r="E81" s="4">
        <f aca="true" t="shared" si="18" ref="E81:E96">IF(TRUNC(F80)=0,0,PMT($F$8,$D$8*$D$9,-$F$16))</f>
        <v>785.0208106398184</v>
      </c>
      <c r="F81" s="4">
        <f aca="true" t="shared" si="19" ref="F81:F96">F80-C81</f>
        <v>71963.57256684534</v>
      </c>
      <c r="G81" s="4"/>
      <c r="H81" s="4"/>
      <c r="I81" s="4"/>
      <c r="J81" s="4"/>
      <c r="K81" s="4"/>
    </row>
    <row r="82" spans="1:11" ht="13.5">
      <c r="A82" s="4">
        <f t="shared" si="15"/>
        <v>5.916666666666667</v>
      </c>
      <c r="B82" s="23">
        <v>66</v>
      </c>
      <c r="C82" s="4">
        <f t="shared" si="16"/>
        <v>491.8323080889283</v>
      </c>
      <c r="D82" s="4">
        <f t="shared" si="17"/>
        <v>293.18850255089006</v>
      </c>
      <c r="E82" s="4">
        <f t="shared" si="18"/>
        <v>785.0208106398184</v>
      </c>
      <c r="F82" s="4">
        <f t="shared" si="19"/>
        <v>71471.74025875641</v>
      </c>
      <c r="G82" s="4"/>
      <c r="H82" s="4"/>
      <c r="I82" s="4"/>
      <c r="J82" s="4"/>
      <c r="K82" s="4"/>
    </row>
    <row r="83" spans="1:11" ht="13.5">
      <c r="A83" s="4">
        <f t="shared" si="15"/>
        <v>6</v>
      </c>
      <c r="B83" s="23">
        <v>67</v>
      </c>
      <c r="C83" s="4">
        <f t="shared" si="16"/>
        <v>493.83609379288004</v>
      </c>
      <c r="D83" s="4">
        <f t="shared" si="17"/>
        <v>291.18471684693833</v>
      </c>
      <c r="E83" s="4">
        <f t="shared" si="18"/>
        <v>785.0208106398184</v>
      </c>
      <c r="F83" s="4">
        <f t="shared" si="19"/>
        <v>70977.90416496353</v>
      </c>
      <c r="G83" s="4"/>
      <c r="H83" s="4"/>
      <c r="I83" s="4"/>
      <c r="J83" s="4"/>
      <c r="K83" s="4"/>
    </row>
    <row r="84" spans="1:11" ht="13.5">
      <c r="A84" s="4">
        <f t="shared" si="15"/>
        <v>6.083333333333333</v>
      </c>
      <c r="B84" s="23">
        <v>68</v>
      </c>
      <c r="C84" s="4">
        <f t="shared" si="16"/>
        <v>495.8480431678256</v>
      </c>
      <c r="D84" s="4">
        <f t="shared" si="17"/>
        <v>289.17276747199276</v>
      </c>
      <c r="E84" s="4">
        <f t="shared" si="18"/>
        <v>785.0208106398184</v>
      </c>
      <c r="F84" s="4">
        <f t="shared" si="19"/>
        <v>70482.0561217957</v>
      </c>
      <c r="G84" s="4"/>
      <c r="H84" s="4"/>
      <c r="I84" s="4"/>
      <c r="J84" s="4"/>
      <c r="K84" s="4"/>
    </row>
    <row r="85" spans="1:11" ht="13.5">
      <c r="A85" s="4">
        <f t="shared" si="15"/>
        <v>6.166666666666667</v>
      </c>
      <c r="B85" s="23">
        <v>69</v>
      </c>
      <c r="C85" s="4">
        <f t="shared" si="16"/>
        <v>497.8681894735712</v>
      </c>
      <c r="D85" s="4">
        <f t="shared" si="17"/>
        <v>287.1526211662472</v>
      </c>
      <c r="E85" s="4">
        <f t="shared" si="18"/>
        <v>785.0208106398184</v>
      </c>
      <c r="F85" s="4">
        <f t="shared" si="19"/>
        <v>69984.18793232212</v>
      </c>
      <c r="G85" s="4"/>
      <c r="H85" s="4"/>
      <c r="I85" s="4"/>
      <c r="J85" s="4"/>
      <c r="K85" s="4"/>
    </row>
    <row r="86" spans="1:11" ht="13.5">
      <c r="A86" s="4">
        <f t="shared" si="15"/>
        <v>6.25</v>
      </c>
      <c r="B86" s="23">
        <v>70</v>
      </c>
      <c r="C86" s="4">
        <f t="shared" si="16"/>
        <v>499.8965661054274</v>
      </c>
      <c r="D86" s="4">
        <f t="shared" si="17"/>
        <v>285.124244534391</v>
      </c>
      <c r="E86" s="4">
        <f t="shared" si="18"/>
        <v>785.0208106398184</v>
      </c>
      <c r="F86" s="4">
        <f t="shared" si="19"/>
        <v>69484.2913662167</v>
      </c>
      <c r="G86" s="4"/>
      <c r="H86" s="4"/>
      <c r="I86" s="4"/>
      <c r="J86" s="4"/>
      <c r="K86" s="4"/>
    </row>
    <row r="87" spans="1:11" ht="13.5">
      <c r="A87" s="4">
        <f t="shared" si="15"/>
        <v>6.333333333333333</v>
      </c>
      <c r="B87" s="23">
        <v>71</v>
      </c>
      <c r="C87" s="4">
        <f t="shared" si="16"/>
        <v>501.93320659476177</v>
      </c>
      <c r="D87" s="4">
        <f t="shared" si="17"/>
        <v>283.0876040450566</v>
      </c>
      <c r="E87" s="4">
        <f t="shared" si="18"/>
        <v>785.0208106398184</v>
      </c>
      <c r="F87" s="4">
        <f t="shared" si="19"/>
        <v>68982.35815962193</v>
      </c>
      <c r="G87" s="4"/>
      <c r="H87" s="4"/>
      <c r="I87" s="4"/>
      <c r="J87" s="4"/>
      <c r="K87" s="4"/>
    </row>
    <row r="88" spans="1:11" ht="13.5">
      <c r="A88" s="4">
        <f t="shared" si="15"/>
        <v>6.416666666666667</v>
      </c>
      <c r="B88" s="23">
        <v>72</v>
      </c>
      <c r="C88" s="4">
        <f t="shared" si="16"/>
        <v>503.9781446095523</v>
      </c>
      <c r="D88" s="4">
        <f t="shared" si="17"/>
        <v>281.04266603026605</v>
      </c>
      <c r="E88" s="4">
        <f t="shared" si="18"/>
        <v>785.0208106398184</v>
      </c>
      <c r="F88" s="4">
        <f t="shared" si="19"/>
        <v>68478.38001501237</v>
      </c>
      <c r="G88" s="4"/>
      <c r="H88" s="4"/>
      <c r="I88" s="4"/>
      <c r="J88" s="4"/>
      <c r="K88" s="4"/>
    </row>
    <row r="89" spans="1:11" ht="13.5">
      <c r="A89" s="4">
        <f t="shared" si="15"/>
        <v>6.5</v>
      </c>
      <c r="B89" s="23">
        <v>73</v>
      </c>
      <c r="C89" s="4">
        <f t="shared" si="16"/>
        <v>506.0314139549451</v>
      </c>
      <c r="D89" s="4">
        <f t="shared" si="17"/>
        <v>278.98939668487327</v>
      </c>
      <c r="E89" s="4">
        <f t="shared" si="18"/>
        <v>785.0208106398184</v>
      </c>
      <c r="F89" s="4">
        <f t="shared" si="19"/>
        <v>67972.34860105743</v>
      </c>
      <c r="G89" s="4"/>
      <c r="H89" s="4"/>
      <c r="I89" s="4"/>
      <c r="J89" s="4"/>
      <c r="K89" s="4"/>
    </row>
    <row r="90" spans="1:11" ht="13.5">
      <c r="A90" s="4">
        <f t="shared" si="15"/>
        <v>6.583333333333333</v>
      </c>
      <c r="B90" s="23">
        <v>74</v>
      </c>
      <c r="C90" s="4">
        <f t="shared" si="16"/>
        <v>508.0930485738122</v>
      </c>
      <c r="D90" s="4">
        <f t="shared" si="17"/>
        <v>276.92776206600615</v>
      </c>
      <c r="E90" s="4">
        <f t="shared" si="18"/>
        <v>785.0208106398184</v>
      </c>
      <c r="F90" s="4">
        <f t="shared" si="19"/>
        <v>67464.25555248362</v>
      </c>
      <c r="G90" s="4"/>
      <c r="H90" s="4"/>
      <c r="I90" s="4"/>
      <c r="J90" s="4"/>
      <c r="K90" s="4"/>
    </row>
    <row r="91" spans="1:11" ht="13.5">
      <c r="A91" s="4">
        <f t="shared" si="15"/>
        <v>6.666666666666667</v>
      </c>
      <c r="B91" s="23">
        <v>75</v>
      </c>
      <c r="C91" s="4">
        <f t="shared" si="16"/>
        <v>510.16308254731314</v>
      </c>
      <c r="D91" s="4">
        <f t="shared" si="17"/>
        <v>274.8577280925052</v>
      </c>
      <c r="E91" s="4">
        <f t="shared" si="18"/>
        <v>785.0208106398184</v>
      </c>
      <c r="F91" s="4">
        <f t="shared" si="19"/>
        <v>66954.09246993631</v>
      </c>
      <c r="G91" s="4"/>
      <c r="H91" s="4"/>
      <c r="I91" s="4"/>
      <c r="J91" s="4"/>
      <c r="K91" s="4"/>
    </row>
    <row r="92" spans="1:11" ht="13.5">
      <c r="A92" s="4">
        <f t="shared" si="15"/>
        <v>6.75</v>
      </c>
      <c r="B92" s="23">
        <v>76</v>
      </c>
      <c r="C92" s="4">
        <f t="shared" si="16"/>
        <v>512.2415500954585</v>
      </c>
      <c r="D92" s="4">
        <f t="shared" si="17"/>
        <v>272.77926054435983</v>
      </c>
      <c r="E92" s="4">
        <f t="shared" si="18"/>
        <v>785.0208106398184</v>
      </c>
      <c r="F92" s="4">
        <f t="shared" si="19"/>
        <v>66441.85091984086</v>
      </c>
      <c r="G92" s="4"/>
      <c r="H92" s="4"/>
      <c r="I92" s="4"/>
      <c r="J92" s="4"/>
      <c r="K92" s="4"/>
    </row>
    <row r="93" spans="1:11" ht="13.5">
      <c r="A93" s="4">
        <f t="shared" si="15"/>
        <v>6.833333333333333</v>
      </c>
      <c r="B93" s="23">
        <v>77</v>
      </c>
      <c r="C93" s="4">
        <f t="shared" si="16"/>
        <v>514.3284855776753</v>
      </c>
      <c r="D93" s="4">
        <f t="shared" si="17"/>
        <v>270.692325062143</v>
      </c>
      <c r="E93" s="4">
        <f t="shared" si="18"/>
        <v>785.0208106398184</v>
      </c>
      <c r="F93" s="4">
        <f t="shared" si="19"/>
        <v>65927.52243426318</v>
      </c>
      <c r="G93" s="4"/>
      <c r="H93" s="4"/>
      <c r="I93" s="4"/>
      <c r="J93" s="4"/>
      <c r="K93" s="4"/>
    </row>
    <row r="94" spans="1:11" ht="13.5">
      <c r="A94" s="4">
        <f t="shared" si="15"/>
        <v>6.916666666666667</v>
      </c>
      <c r="B94" s="23">
        <v>78</v>
      </c>
      <c r="C94" s="4">
        <f t="shared" si="16"/>
        <v>516.4239234933752</v>
      </c>
      <c r="D94" s="4">
        <f t="shared" si="17"/>
        <v>268.59688714644307</v>
      </c>
      <c r="E94" s="4">
        <f t="shared" si="18"/>
        <v>785.0208106398184</v>
      </c>
      <c r="F94" s="4">
        <f t="shared" si="19"/>
        <v>65411.09851076981</v>
      </c>
      <c r="G94" s="4"/>
      <c r="H94" s="4"/>
      <c r="I94" s="4"/>
      <c r="J94" s="4"/>
      <c r="K94" s="4"/>
    </row>
    <row r="95" spans="1:11" ht="13.5">
      <c r="A95" s="4">
        <f t="shared" si="15"/>
        <v>7</v>
      </c>
      <c r="B95" s="23">
        <v>79</v>
      </c>
      <c r="C95" s="4">
        <f t="shared" si="16"/>
        <v>518.5278984825246</v>
      </c>
      <c r="D95" s="4">
        <f t="shared" si="17"/>
        <v>266.49291215729374</v>
      </c>
      <c r="E95" s="4">
        <f t="shared" si="18"/>
        <v>785.0208106398184</v>
      </c>
      <c r="F95" s="4">
        <f t="shared" si="19"/>
        <v>64892.57061228728</v>
      </c>
      <c r="G95" s="4"/>
      <c r="H95" s="4"/>
      <c r="I95" s="4"/>
      <c r="J95" s="4"/>
      <c r="K95" s="4"/>
    </row>
    <row r="96" spans="1:11" ht="13.5">
      <c r="A96" s="4">
        <f t="shared" si="15"/>
        <v>7.083333333333333</v>
      </c>
      <c r="B96" s="23">
        <v>80</v>
      </c>
      <c r="C96" s="4">
        <f t="shared" si="16"/>
        <v>520.6404453262174</v>
      </c>
      <c r="D96" s="4">
        <f t="shared" si="17"/>
        <v>264.3803653136009</v>
      </c>
      <c r="E96" s="4">
        <f t="shared" si="18"/>
        <v>785.0208106398184</v>
      </c>
      <c r="F96" s="4">
        <f t="shared" si="19"/>
        <v>64371.930166961065</v>
      </c>
      <c r="G96" s="4"/>
      <c r="H96" s="4"/>
      <c r="I96" s="4"/>
      <c r="J96" s="4"/>
      <c r="K96" s="4"/>
    </row>
    <row r="97" spans="1:11" ht="13.5">
      <c r="A97" s="4">
        <f aca="true" t="shared" si="20" ref="A97:A112">IF($D$9=1,B97,IF($D$9=2,B97/$D$9,IF($D$9=3,(B97+1)/$D$9,IF($D$9=4,(B97+1)/$D$9,IF($D$9=6,(B97+2)/$D$9,IF($D$9=12,(B97+5)/$D$9," "))))))</f>
        <v>7.166666666666667</v>
      </c>
      <c r="B97" s="23">
        <v>81</v>
      </c>
      <c r="C97" s="4">
        <f aca="true" t="shared" si="21" ref="C97:C112">IF(TRUNC(F96)=0,0,+E97*(1/(1+$F$8))^($D$8*$D$9-B96))</f>
        <v>522.7615989472504</v>
      </c>
      <c r="D97" s="4">
        <f aca="true" t="shared" si="22" ref="D97:D112">IF(TRUNC(F96)=0,0,+E97*(1-(1/(1+$F$8))^($D$8*$D$9-B96)))</f>
        <v>262.25921169256804</v>
      </c>
      <c r="E97" s="4">
        <f aca="true" t="shared" si="23" ref="E97:E112">IF(TRUNC(F96)=0,0,PMT($F$8,$D$8*$D$9,-$F$16))</f>
        <v>785.0208106398184</v>
      </c>
      <c r="F97" s="4">
        <f aca="true" t="shared" si="24" ref="F97:F112">F96-C97</f>
        <v>63849.16856801382</v>
      </c>
      <c r="G97" s="4"/>
      <c r="H97" s="4"/>
      <c r="I97" s="4"/>
      <c r="J97" s="4"/>
      <c r="K97" s="4"/>
    </row>
    <row r="98" spans="1:11" ht="13.5">
      <c r="A98" s="4">
        <f t="shared" si="20"/>
        <v>7.25</v>
      </c>
      <c r="B98" s="23">
        <v>82</v>
      </c>
      <c r="C98" s="4">
        <f t="shared" si="21"/>
        <v>524.8913944106994</v>
      </c>
      <c r="D98" s="4">
        <f t="shared" si="22"/>
        <v>260.129416229119</v>
      </c>
      <c r="E98" s="4">
        <f t="shared" si="23"/>
        <v>785.0208106398184</v>
      </c>
      <c r="F98" s="4">
        <f t="shared" si="24"/>
        <v>63324.27717360312</v>
      </c>
      <c r="G98" s="4"/>
      <c r="H98" s="4"/>
      <c r="I98" s="4"/>
      <c r="J98" s="4"/>
      <c r="K98" s="4"/>
    </row>
    <row r="99" spans="1:11" ht="13.5">
      <c r="A99" s="4">
        <f t="shared" si="20"/>
        <v>7.333333333333333</v>
      </c>
      <c r="B99" s="23">
        <v>83</v>
      </c>
      <c r="C99" s="4">
        <f t="shared" si="21"/>
        <v>527.0298669245004</v>
      </c>
      <c r="D99" s="4">
        <f t="shared" si="22"/>
        <v>257.990943715318</v>
      </c>
      <c r="E99" s="4">
        <f t="shared" si="23"/>
        <v>785.0208106398184</v>
      </c>
      <c r="F99" s="4">
        <f t="shared" si="24"/>
        <v>62797.24730667862</v>
      </c>
      <c r="G99" s="4"/>
      <c r="H99" s="4"/>
      <c r="I99" s="4"/>
      <c r="J99" s="4"/>
      <c r="K99" s="4"/>
    </row>
    <row r="100" spans="1:11" ht="13.5">
      <c r="A100" s="4">
        <f t="shared" si="20"/>
        <v>7.416666666666667</v>
      </c>
      <c r="B100" s="23">
        <v>84</v>
      </c>
      <c r="C100" s="4">
        <f t="shared" si="21"/>
        <v>529.1770518400306</v>
      </c>
      <c r="D100" s="4">
        <f t="shared" si="22"/>
        <v>255.84375879978782</v>
      </c>
      <c r="E100" s="4">
        <f t="shared" si="23"/>
        <v>785.0208106398184</v>
      </c>
      <c r="F100" s="4">
        <f t="shared" si="24"/>
        <v>62268.07025483859</v>
      </c>
      <c r="G100" s="4"/>
      <c r="H100" s="4"/>
      <c r="I100" s="4"/>
      <c r="J100" s="4"/>
      <c r="K100" s="4"/>
    </row>
    <row r="101" spans="1:11" ht="13.5">
      <c r="A101" s="4">
        <f t="shared" si="20"/>
        <v>7.5</v>
      </c>
      <c r="B101" s="23">
        <v>85</v>
      </c>
      <c r="C101" s="4">
        <f t="shared" si="21"/>
        <v>531.332984652693</v>
      </c>
      <c r="D101" s="4">
        <f t="shared" si="22"/>
        <v>253.68782598712545</v>
      </c>
      <c r="E101" s="4">
        <f t="shared" si="23"/>
        <v>785.0208106398184</v>
      </c>
      <c r="F101" s="4">
        <f t="shared" si="24"/>
        <v>61736.7372701859</v>
      </c>
      <c r="G101" s="4"/>
      <c r="H101" s="4"/>
      <c r="I101" s="4"/>
      <c r="J101" s="4"/>
      <c r="K101" s="4"/>
    </row>
    <row r="102" spans="1:11" ht="13.5">
      <c r="A102" s="4">
        <f t="shared" si="20"/>
        <v>7.583333333333333</v>
      </c>
      <c r="B102" s="23">
        <v>86</v>
      </c>
      <c r="C102" s="4">
        <f t="shared" si="21"/>
        <v>533.4977010025034</v>
      </c>
      <c r="D102" s="4">
        <f t="shared" si="22"/>
        <v>251.52310963731497</v>
      </c>
      <c r="E102" s="4">
        <f t="shared" si="23"/>
        <v>785.0208106398184</v>
      </c>
      <c r="F102" s="4">
        <f t="shared" si="24"/>
        <v>61203.239569183395</v>
      </c>
      <c r="G102" s="4"/>
      <c r="H102" s="4"/>
      <c r="I102" s="4"/>
      <c r="J102" s="4"/>
      <c r="K102" s="4"/>
    </row>
    <row r="103" spans="1:11" ht="13.5">
      <c r="A103" s="4">
        <f t="shared" si="20"/>
        <v>7.666666666666667</v>
      </c>
      <c r="B103" s="23">
        <v>87</v>
      </c>
      <c r="C103" s="4">
        <f t="shared" si="21"/>
        <v>535.6712366746793</v>
      </c>
      <c r="D103" s="4">
        <f t="shared" si="22"/>
        <v>249.34957396513897</v>
      </c>
      <c r="E103" s="4">
        <f t="shared" si="23"/>
        <v>785.0208106398184</v>
      </c>
      <c r="F103" s="4">
        <f t="shared" si="24"/>
        <v>60667.568332508716</v>
      </c>
      <c r="G103" s="4"/>
      <c r="H103" s="4"/>
      <c r="I103" s="4"/>
      <c r="J103" s="4"/>
      <c r="K103" s="4"/>
    </row>
    <row r="104" spans="1:11" ht="13.5">
      <c r="A104" s="4">
        <f t="shared" si="20"/>
        <v>7.75</v>
      </c>
      <c r="B104" s="23">
        <v>88</v>
      </c>
      <c r="C104" s="4">
        <f t="shared" si="21"/>
        <v>537.853627600232</v>
      </c>
      <c r="D104" s="4">
        <f t="shared" si="22"/>
        <v>247.16718303958635</v>
      </c>
      <c r="E104" s="4">
        <f t="shared" si="23"/>
        <v>785.0208106398184</v>
      </c>
      <c r="F104" s="4">
        <f t="shared" si="24"/>
        <v>60129.71470490848</v>
      </c>
      <c r="G104" s="4"/>
      <c r="H104" s="4"/>
      <c r="I104" s="4"/>
      <c r="J104" s="4"/>
      <c r="K104" s="4"/>
    </row>
    <row r="105" spans="1:11" ht="13.5">
      <c r="A105" s="4">
        <f t="shared" si="20"/>
        <v>7.833333333333333</v>
      </c>
      <c r="B105" s="23">
        <v>89</v>
      </c>
      <c r="C105" s="4">
        <f t="shared" si="21"/>
        <v>540.0449098565597</v>
      </c>
      <c r="D105" s="4">
        <f t="shared" si="22"/>
        <v>244.97590078325865</v>
      </c>
      <c r="E105" s="4">
        <f t="shared" si="23"/>
        <v>785.0208106398184</v>
      </c>
      <c r="F105" s="4">
        <f t="shared" si="24"/>
        <v>59589.66979505192</v>
      </c>
      <c r="G105" s="4"/>
      <c r="H105" s="4"/>
      <c r="I105" s="4"/>
      <c r="J105" s="4"/>
      <c r="K105" s="4"/>
    </row>
    <row r="106" spans="1:11" ht="13.5">
      <c r="A106" s="4">
        <f t="shared" si="20"/>
        <v>7.916666666666667</v>
      </c>
      <c r="B106" s="23">
        <v>90</v>
      </c>
      <c r="C106" s="4">
        <f t="shared" si="21"/>
        <v>542.2451196680446</v>
      </c>
      <c r="D106" s="4">
        <f t="shared" si="22"/>
        <v>242.77569097177374</v>
      </c>
      <c r="E106" s="4">
        <f t="shared" si="23"/>
        <v>785.0208106398184</v>
      </c>
      <c r="F106" s="4">
        <f t="shared" si="24"/>
        <v>59047.42467538388</v>
      </c>
      <c r="G106" s="4"/>
      <c r="H106" s="4"/>
      <c r="I106" s="4"/>
      <c r="J106" s="4"/>
      <c r="K106" s="4"/>
    </row>
    <row r="107" spans="1:11" ht="13.5">
      <c r="A107" s="4">
        <f t="shared" si="20"/>
        <v>8</v>
      </c>
      <c r="B107" s="23">
        <v>91</v>
      </c>
      <c r="C107" s="4">
        <f t="shared" si="21"/>
        <v>544.4542934066515</v>
      </c>
      <c r="D107" s="4">
        <f t="shared" si="22"/>
        <v>240.56651723316696</v>
      </c>
      <c r="E107" s="4">
        <f t="shared" si="23"/>
        <v>785.0208106398184</v>
      </c>
      <c r="F107" s="4">
        <f t="shared" si="24"/>
        <v>58502.97038197723</v>
      </c>
      <c r="G107" s="4"/>
      <c r="H107" s="4"/>
      <c r="I107" s="4"/>
      <c r="J107" s="4"/>
      <c r="K107" s="4"/>
    </row>
    <row r="108" spans="1:11" ht="13.5">
      <c r="A108" s="4">
        <f t="shared" si="20"/>
        <v>8.083333333333334</v>
      </c>
      <c r="B108" s="23">
        <v>92</v>
      </c>
      <c r="C108" s="4">
        <f t="shared" si="21"/>
        <v>546.672467592529</v>
      </c>
      <c r="D108" s="4">
        <f t="shared" si="22"/>
        <v>238.34834304728946</v>
      </c>
      <c r="E108" s="4">
        <f t="shared" si="23"/>
        <v>785.0208106398184</v>
      </c>
      <c r="F108" s="4">
        <f t="shared" si="24"/>
        <v>57956.297914384704</v>
      </c>
      <c r="G108" s="4"/>
      <c r="H108" s="4"/>
      <c r="I108" s="4"/>
      <c r="J108" s="4"/>
      <c r="K108" s="4"/>
    </row>
    <row r="109" spans="1:11" ht="13.5">
      <c r="A109" s="4">
        <f t="shared" si="20"/>
        <v>8.166666666666666</v>
      </c>
      <c r="B109" s="23">
        <v>93</v>
      </c>
      <c r="C109" s="4">
        <f t="shared" si="21"/>
        <v>548.8996788946134</v>
      </c>
      <c r="D109" s="4">
        <f t="shared" si="22"/>
        <v>236.12113174520493</v>
      </c>
      <c r="E109" s="4">
        <f t="shared" si="23"/>
        <v>785.0208106398184</v>
      </c>
      <c r="F109" s="4">
        <f t="shared" si="24"/>
        <v>57407.39823549009</v>
      </c>
      <c r="G109" s="4"/>
      <c r="H109" s="4"/>
      <c r="I109" s="4"/>
      <c r="J109" s="4"/>
      <c r="K109" s="4"/>
    </row>
    <row r="110" spans="1:11" ht="13.5">
      <c r="A110" s="4">
        <f t="shared" si="20"/>
        <v>8.25</v>
      </c>
      <c r="B110" s="23">
        <v>94</v>
      </c>
      <c r="C110" s="4">
        <f t="shared" si="21"/>
        <v>551.1359641312349</v>
      </c>
      <c r="D110" s="4">
        <f t="shared" si="22"/>
        <v>233.88484650858342</v>
      </c>
      <c r="E110" s="4">
        <f t="shared" si="23"/>
        <v>785.0208106398184</v>
      </c>
      <c r="F110" s="4">
        <f t="shared" si="24"/>
        <v>56856.26227135885</v>
      </c>
      <c r="G110" s="4"/>
      <c r="H110" s="4"/>
      <c r="I110" s="4"/>
      <c r="J110" s="4"/>
      <c r="K110" s="4"/>
    </row>
    <row r="111" spans="1:11" ht="13.5">
      <c r="A111" s="4">
        <f t="shared" si="20"/>
        <v>8.333333333333334</v>
      </c>
      <c r="B111" s="23">
        <v>95</v>
      </c>
      <c r="C111" s="4">
        <f t="shared" si="21"/>
        <v>553.381360270726</v>
      </c>
      <c r="D111" s="4">
        <f t="shared" si="22"/>
        <v>231.6394503690924</v>
      </c>
      <c r="E111" s="4">
        <f t="shared" si="23"/>
        <v>785.0208106398184</v>
      </c>
      <c r="F111" s="4">
        <f t="shared" si="24"/>
        <v>56302.88091108813</v>
      </c>
      <c r="G111" s="4"/>
      <c r="H111" s="4"/>
      <c r="I111" s="4"/>
      <c r="J111" s="4"/>
      <c r="K111" s="4"/>
    </row>
    <row r="112" spans="1:11" ht="13.5">
      <c r="A112" s="4">
        <f t="shared" si="20"/>
        <v>8.416666666666666</v>
      </c>
      <c r="B112" s="23">
        <v>96</v>
      </c>
      <c r="C112" s="4">
        <f t="shared" si="21"/>
        <v>555.6359044320326</v>
      </c>
      <c r="D112" s="4">
        <f t="shared" si="22"/>
        <v>229.38490620778572</v>
      </c>
      <c r="E112" s="4">
        <f t="shared" si="23"/>
        <v>785.0208106398184</v>
      </c>
      <c r="F112" s="4">
        <f t="shared" si="24"/>
        <v>55747.24500665609</v>
      </c>
      <c r="G112" s="4"/>
      <c r="H112" s="4"/>
      <c r="I112" s="4"/>
      <c r="J112" s="4"/>
      <c r="K112" s="4"/>
    </row>
    <row r="113" spans="1:11" ht="13.5">
      <c r="A113" s="4">
        <f aca="true" t="shared" si="25" ref="A113:A128">IF($D$9=1,B113,IF($D$9=2,B113/$D$9,IF($D$9=3,(B113+1)/$D$9,IF($D$9=4,(B113+1)/$D$9,IF($D$9=6,(B113+2)/$D$9,IF($D$9=12,(B113+5)/$D$9," "))))))</f>
        <v>8.5</v>
      </c>
      <c r="B113" s="23">
        <v>97</v>
      </c>
      <c r="C113" s="4">
        <f aca="true" t="shared" si="26" ref="C113:C128">IF(TRUNC(F112)=0,0,+E113*(1/(1+$F$8))^($D$8*$D$9-B112))</f>
        <v>557.8996338853282</v>
      </c>
      <c r="D113" s="4">
        <f aca="true" t="shared" si="27" ref="D113:D128">IF(TRUNC(F112)=0,0,+E113*(1-(1/(1+$F$8))^($D$8*$D$9-B112)))</f>
        <v>227.12117675449022</v>
      </c>
      <c r="E113" s="4">
        <f aca="true" t="shared" si="28" ref="E113:E128">IF(TRUNC(F112)=0,0,PMT($F$8,$D$8*$D$9,-$F$16))</f>
        <v>785.0208106398184</v>
      </c>
      <c r="F113" s="4">
        <f aca="true" t="shared" si="29" ref="F113:F128">F112-C113</f>
        <v>55189.34537277077</v>
      </c>
      <c r="G113" s="4"/>
      <c r="H113" s="4"/>
      <c r="I113" s="4"/>
      <c r="J113" s="4"/>
      <c r="K113" s="4"/>
    </row>
    <row r="114" spans="1:11" ht="13.5">
      <c r="A114" s="4">
        <f t="shared" si="25"/>
        <v>8.583333333333334</v>
      </c>
      <c r="B114" s="23">
        <v>98</v>
      </c>
      <c r="C114" s="4">
        <f t="shared" si="26"/>
        <v>560.1725860526291</v>
      </c>
      <c r="D114" s="4">
        <f t="shared" si="27"/>
        <v>224.84822458718926</v>
      </c>
      <c r="E114" s="4">
        <f t="shared" si="28"/>
        <v>785.0208106398184</v>
      </c>
      <c r="F114" s="4">
        <f t="shared" si="29"/>
        <v>54629.17278671814</v>
      </c>
      <c r="G114" s="4"/>
      <c r="H114" s="4"/>
      <c r="I114" s="4"/>
      <c r="J114" s="4"/>
      <c r="K114" s="4"/>
    </row>
    <row r="115" spans="1:11" ht="13.5">
      <c r="A115" s="4">
        <f t="shared" si="25"/>
        <v>8.666666666666666</v>
      </c>
      <c r="B115" s="23">
        <v>99</v>
      </c>
      <c r="C115" s="4">
        <f t="shared" si="26"/>
        <v>562.454798508414</v>
      </c>
      <c r="D115" s="4">
        <f t="shared" si="27"/>
        <v>222.5660121314044</v>
      </c>
      <c r="E115" s="4">
        <f t="shared" si="28"/>
        <v>785.0208106398184</v>
      </c>
      <c r="F115" s="4">
        <f t="shared" si="29"/>
        <v>54066.717988209726</v>
      </c>
      <c r="G115" s="4"/>
      <c r="H115" s="4"/>
      <c r="I115" s="4"/>
      <c r="J115" s="4"/>
      <c r="K115" s="4"/>
    </row>
    <row r="116" spans="1:11" ht="13.5">
      <c r="A116" s="4">
        <f t="shared" si="25"/>
        <v>8.75</v>
      </c>
      <c r="B116" s="23">
        <v>100</v>
      </c>
      <c r="C116" s="4">
        <f t="shared" si="26"/>
        <v>564.7463089802443</v>
      </c>
      <c r="D116" s="4">
        <f t="shared" si="27"/>
        <v>220.2745016595741</v>
      </c>
      <c r="E116" s="4">
        <f t="shared" si="28"/>
        <v>785.0208106398184</v>
      </c>
      <c r="F116" s="4">
        <f t="shared" si="29"/>
        <v>53501.97167922948</v>
      </c>
      <c r="G116" s="4"/>
      <c r="H116" s="4"/>
      <c r="I116" s="4"/>
      <c r="J116" s="4"/>
      <c r="K116" s="4"/>
    </row>
    <row r="117" spans="1:11" ht="13.5">
      <c r="A117" s="4">
        <f t="shared" si="25"/>
        <v>8.833333333333334</v>
      </c>
      <c r="B117" s="23">
        <v>101</v>
      </c>
      <c r="C117" s="4">
        <f t="shared" si="26"/>
        <v>567.0471553493884</v>
      </c>
      <c r="D117" s="4">
        <f t="shared" si="27"/>
        <v>217.97365529043003</v>
      </c>
      <c r="E117" s="4">
        <f t="shared" si="28"/>
        <v>785.0208106398184</v>
      </c>
      <c r="F117" s="4">
        <f t="shared" si="29"/>
        <v>52934.92452388009</v>
      </c>
      <c r="G117" s="4"/>
      <c r="H117" s="4"/>
      <c r="I117" s="4"/>
      <c r="J117" s="4"/>
      <c r="K117" s="4"/>
    </row>
    <row r="118" spans="1:11" ht="13.5">
      <c r="A118" s="4">
        <f t="shared" si="25"/>
        <v>8.916666666666666</v>
      </c>
      <c r="B118" s="23">
        <v>102</v>
      </c>
      <c r="C118" s="4">
        <f t="shared" si="26"/>
        <v>569.3573756514473</v>
      </c>
      <c r="D118" s="4">
        <f t="shared" si="27"/>
        <v>215.66343498837097</v>
      </c>
      <c r="E118" s="4">
        <f t="shared" si="28"/>
        <v>785.0208106398184</v>
      </c>
      <c r="F118" s="4">
        <f t="shared" si="29"/>
        <v>52365.56714822864</v>
      </c>
      <c r="G118" s="4"/>
      <c r="H118" s="4"/>
      <c r="I118" s="4"/>
      <c r="J118" s="4"/>
      <c r="K118" s="4"/>
    </row>
    <row r="119" spans="1:11" ht="13.5">
      <c r="A119" s="4">
        <f t="shared" si="25"/>
        <v>9</v>
      </c>
      <c r="B119" s="23">
        <v>103</v>
      </c>
      <c r="C119" s="4">
        <f t="shared" si="26"/>
        <v>571.6770080769846</v>
      </c>
      <c r="D119" s="4">
        <f t="shared" si="27"/>
        <v>213.34380256283373</v>
      </c>
      <c r="E119" s="4">
        <f t="shared" si="28"/>
        <v>785.0208106398184</v>
      </c>
      <c r="F119" s="4">
        <f t="shared" si="29"/>
        <v>51793.890140151656</v>
      </c>
      <c r="G119" s="4"/>
      <c r="H119" s="4"/>
      <c r="I119" s="4"/>
      <c r="J119" s="4"/>
      <c r="K119" s="4"/>
    </row>
    <row r="120" spans="1:11" ht="13.5">
      <c r="A120" s="4">
        <f t="shared" si="25"/>
        <v>9.083333333333334</v>
      </c>
      <c r="B120" s="23">
        <v>104</v>
      </c>
      <c r="C120" s="4">
        <f t="shared" si="26"/>
        <v>574.006090972156</v>
      </c>
      <c r="D120" s="4">
        <f t="shared" si="27"/>
        <v>211.0147196676623</v>
      </c>
      <c r="E120" s="4">
        <f t="shared" si="28"/>
        <v>785.0208106398184</v>
      </c>
      <c r="F120" s="4">
        <f t="shared" si="29"/>
        <v>51219.8840491795</v>
      </c>
      <c r="G120" s="4"/>
      <c r="H120" s="4"/>
      <c r="I120" s="4"/>
      <c r="J120" s="4"/>
      <c r="K120" s="4"/>
    </row>
    <row r="121" spans="1:11" ht="13.5">
      <c r="A121" s="4">
        <f t="shared" si="25"/>
        <v>9.166666666666666</v>
      </c>
      <c r="B121" s="23">
        <v>105</v>
      </c>
      <c r="C121" s="4">
        <f t="shared" si="26"/>
        <v>576.3446628393447</v>
      </c>
      <c r="D121" s="4">
        <f t="shared" si="27"/>
        <v>208.67614780047367</v>
      </c>
      <c r="E121" s="4">
        <f t="shared" si="28"/>
        <v>785.0208106398184</v>
      </c>
      <c r="F121" s="4">
        <f t="shared" si="29"/>
        <v>50643.539386340155</v>
      </c>
      <c r="G121" s="4"/>
      <c r="H121" s="4"/>
      <c r="I121" s="4"/>
      <c r="J121" s="4"/>
      <c r="K121" s="4"/>
    </row>
    <row r="122" spans="1:11" ht="13.5">
      <c r="A122" s="4">
        <f t="shared" si="25"/>
        <v>9.25</v>
      </c>
      <c r="B122" s="23">
        <v>106</v>
      </c>
      <c r="C122" s="4">
        <f t="shared" si="26"/>
        <v>578.6927623377974</v>
      </c>
      <c r="D122" s="4">
        <f t="shared" si="27"/>
        <v>206.32804830202102</v>
      </c>
      <c r="E122" s="4">
        <f t="shared" si="28"/>
        <v>785.0208106398184</v>
      </c>
      <c r="F122" s="4">
        <f t="shared" si="29"/>
        <v>50064.846624002355</v>
      </c>
      <c r="G122" s="4"/>
      <c r="H122" s="4"/>
      <c r="I122" s="4"/>
      <c r="J122" s="4"/>
      <c r="K122" s="4"/>
    </row>
    <row r="123" spans="1:11" ht="13.5">
      <c r="A123" s="4">
        <f t="shared" si="25"/>
        <v>9.333333333333334</v>
      </c>
      <c r="B123" s="23">
        <v>107</v>
      </c>
      <c r="C123" s="4">
        <f t="shared" si="26"/>
        <v>581.0504282842629</v>
      </c>
      <c r="D123" s="4">
        <f t="shared" si="27"/>
        <v>203.97038235555542</v>
      </c>
      <c r="E123" s="4">
        <f t="shared" si="28"/>
        <v>785.0208106398184</v>
      </c>
      <c r="F123" s="4">
        <f t="shared" si="29"/>
        <v>49483.796195718096</v>
      </c>
      <c r="G123" s="4"/>
      <c r="H123" s="4"/>
      <c r="I123" s="4"/>
      <c r="J123" s="4"/>
      <c r="K123" s="4"/>
    </row>
    <row r="124" spans="1:11" ht="13.5">
      <c r="A124" s="4">
        <f t="shared" si="25"/>
        <v>9.416666666666666</v>
      </c>
      <c r="B124" s="23">
        <v>108</v>
      </c>
      <c r="C124" s="4">
        <f t="shared" si="26"/>
        <v>583.4176996536349</v>
      </c>
      <c r="D124" s="4">
        <f t="shared" si="27"/>
        <v>201.60311098618342</v>
      </c>
      <c r="E124" s="4">
        <f t="shared" si="28"/>
        <v>785.0208106398184</v>
      </c>
      <c r="F124" s="4">
        <f t="shared" si="29"/>
        <v>48900.37849606446</v>
      </c>
      <c r="G124" s="4"/>
      <c r="H124" s="4"/>
      <c r="I124" s="4"/>
      <c r="J124" s="4"/>
      <c r="K124" s="4"/>
    </row>
    <row r="125" spans="1:11" ht="13.5">
      <c r="A125" s="4">
        <f t="shared" si="25"/>
        <v>9.5</v>
      </c>
      <c r="B125" s="23">
        <v>109</v>
      </c>
      <c r="C125" s="4">
        <f t="shared" si="26"/>
        <v>585.7946155795953</v>
      </c>
      <c r="D125" s="4">
        <f t="shared" si="27"/>
        <v>199.22619506022312</v>
      </c>
      <c r="E125" s="4">
        <f t="shared" si="28"/>
        <v>785.0208106398184</v>
      </c>
      <c r="F125" s="4">
        <f t="shared" si="29"/>
        <v>48314.58388048487</v>
      </c>
      <c r="G125" s="4"/>
      <c r="H125" s="4"/>
      <c r="I125" s="4"/>
      <c r="J125" s="4"/>
      <c r="K125" s="4"/>
    </row>
    <row r="126" spans="1:11" ht="13.5">
      <c r="A126" s="4">
        <f t="shared" si="25"/>
        <v>9.583333333333334</v>
      </c>
      <c r="B126" s="23">
        <v>110</v>
      </c>
      <c r="C126" s="4">
        <f t="shared" si="26"/>
        <v>588.1812153552612</v>
      </c>
      <c r="D126" s="4">
        <f t="shared" si="27"/>
        <v>196.83959528455713</v>
      </c>
      <c r="E126" s="4">
        <f t="shared" si="28"/>
        <v>785.0208106398184</v>
      </c>
      <c r="F126" s="4">
        <f t="shared" si="29"/>
        <v>47726.40266512961</v>
      </c>
      <c r="G126" s="4"/>
      <c r="H126" s="4"/>
      <c r="I126" s="4"/>
      <c r="J126" s="4"/>
      <c r="K126" s="4"/>
    </row>
    <row r="127" spans="1:11" ht="13.5">
      <c r="A127" s="4">
        <f t="shared" si="25"/>
        <v>9.666666666666666</v>
      </c>
      <c r="B127" s="23">
        <v>111</v>
      </c>
      <c r="C127" s="4">
        <f t="shared" si="26"/>
        <v>590.5775384338353</v>
      </c>
      <c r="D127" s="4">
        <f t="shared" si="27"/>
        <v>194.44327220598305</v>
      </c>
      <c r="E127" s="4">
        <f t="shared" si="28"/>
        <v>785.0208106398184</v>
      </c>
      <c r="F127" s="4">
        <f t="shared" si="29"/>
        <v>47135.825126695774</v>
      </c>
      <c r="G127" s="4"/>
      <c r="H127" s="4"/>
      <c r="I127" s="4"/>
      <c r="J127" s="4"/>
      <c r="K127" s="4"/>
    </row>
    <row r="128" spans="1:11" ht="13.5">
      <c r="A128" s="4">
        <f t="shared" si="25"/>
        <v>9.75</v>
      </c>
      <c r="B128" s="23">
        <v>112</v>
      </c>
      <c r="C128" s="4">
        <f t="shared" si="26"/>
        <v>592.9836244292571</v>
      </c>
      <c r="D128" s="4">
        <f t="shared" si="27"/>
        <v>192.03718621056123</v>
      </c>
      <c r="E128" s="4">
        <f t="shared" si="28"/>
        <v>785.0208106398184</v>
      </c>
      <c r="F128" s="4">
        <f t="shared" si="29"/>
        <v>46542.841502266514</v>
      </c>
      <c r="G128" s="4"/>
      <c r="H128" s="4"/>
      <c r="I128" s="4"/>
      <c r="J128" s="4"/>
      <c r="K128" s="4"/>
    </row>
    <row r="129" spans="1:11" ht="13.5">
      <c r="A129" s="4">
        <f aca="true" t="shared" si="30" ref="A129:A144">IF($D$9=1,B129,IF($D$9=2,B129/$D$9,IF($D$9=3,(B129+1)/$D$9,IF($D$9=4,(B129+1)/$D$9,IF($D$9=6,(B129+2)/$D$9,IF($D$9=12,(B129+5)/$D$9," "))))))</f>
        <v>9.833333333333334</v>
      </c>
      <c r="B129" s="23">
        <v>113</v>
      </c>
      <c r="C129" s="4">
        <f aca="true" t="shared" si="31" ref="C129:C144">IF(TRUNC(F128)=0,0,+E129*(1/(1+$F$8))^($D$8*$D$9-B128))</f>
        <v>595.3995131168584</v>
      </c>
      <c r="D129" s="4">
        <f aca="true" t="shared" si="32" ref="D129:D144">IF(TRUNC(F128)=0,0,+E129*(1-(1/(1+$F$8))^($D$8*$D$9-B128)))</f>
        <v>189.62129752295994</v>
      </c>
      <c r="E129" s="4">
        <f aca="true" t="shared" si="33" ref="E129:E144">IF(TRUNC(F128)=0,0,PMT($F$8,$D$8*$D$9,-$F$16))</f>
        <v>785.0208106398184</v>
      </c>
      <c r="F129" s="4">
        <f aca="true" t="shared" si="34" ref="F129:F144">F128-C129</f>
        <v>45947.44198914966</v>
      </c>
      <c r="G129" s="4"/>
      <c r="H129" s="4"/>
      <c r="I129" s="4"/>
      <c r="J129" s="4"/>
      <c r="K129" s="4"/>
    </row>
    <row r="130" spans="1:11" ht="13.5">
      <c r="A130" s="4">
        <f t="shared" si="30"/>
        <v>9.916666666666666</v>
      </c>
      <c r="B130" s="23">
        <v>114</v>
      </c>
      <c r="C130" s="4">
        <f t="shared" si="31"/>
        <v>597.8252444340205</v>
      </c>
      <c r="D130" s="4">
        <f t="shared" si="32"/>
        <v>187.1955662057979</v>
      </c>
      <c r="E130" s="4">
        <f t="shared" si="33"/>
        <v>785.0208106398184</v>
      </c>
      <c r="F130" s="4">
        <f t="shared" si="34"/>
        <v>45349.61674471564</v>
      </c>
      <c r="G130" s="4"/>
      <c r="H130" s="4"/>
      <c r="I130" s="4"/>
      <c r="J130" s="4"/>
      <c r="K130" s="4"/>
    </row>
    <row r="131" spans="1:11" ht="13.5">
      <c r="A131" s="4">
        <f t="shared" si="30"/>
        <v>10</v>
      </c>
      <c r="B131" s="23">
        <v>115</v>
      </c>
      <c r="C131" s="4">
        <f t="shared" si="31"/>
        <v>600.2608584808345</v>
      </c>
      <c r="D131" s="4">
        <f t="shared" si="32"/>
        <v>184.75995215898388</v>
      </c>
      <c r="E131" s="4">
        <f t="shared" si="33"/>
        <v>785.0208106398184</v>
      </c>
      <c r="F131" s="4">
        <f t="shared" si="34"/>
        <v>44749.35588623481</v>
      </c>
      <c r="G131" s="4"/>
      <c r="H131" s="4"/>
      <c r="I131" s="4"/>
      <c r="J131" s="4"/>
      <c r="K131" s="4"/>
    </row>
    <row r="132" spans="1:11" ht="13.5">
      <c r="A132" s="4">
        <f t="shared" si="30"/>
        <v>10.083333333333334</v>
      </c>
      <c r="B132" s="23">
        <v>116</v>
      </c>
      <c r="C132" s="4">
        <f t="shared" si="31"/>
        <v>602.7063955207645</v>
      </c>
      <c r="D132" s="4">
        <f t="shared" si="32"/>
        <v>182.31441511905385</v>
      </c>
      <c r="E132" s="4">
        <f t="shared" si="33"/>
        <v>785.0208106398184</v>
      </c>
      <c r="F132" s="4">
        <f t="shared" si="34"/>
        <v>44146.649490714044</v>
      </c>
      <c r="G132" s="4"/>
      <c r="H132" s="4"/>
      <c r="I132" s="4"/>
      <c r="J132" s="4"/>
      <c r="K132" s="4"/>
    </row>
    <row r="133" spans="1:11" ht="13.5">
      <c r="A133" s="4">
        <f t="shared" si="30"/>
        <v>10.166666666666666</v>
      </c>
      <c r="B133" s="23">
        <v>117</v>
      </c>
      <c r="C133" s="4">
        <f t="shared" si="31"/>
        <v>605.1618959813127</v>
      </c>
      <c r="D133" s="4">
        <f t="shared" si="32"/>
        <v>179.8589146585057</v>
      </c>
      <c r="E133" s="4">
        <f t="shared" si="33"/>
        <v>785.0208106398184</v>
      </c>
      <c r="F133" s="4">
        <f t="shared" si="34"/>
        <v>43541.48759473273</v>
      </c>
      <c r="G133" s="4"/>
      <c r="H133" s="4"/>
      <c r="I133" s="4"/>
      <c r="J133" s="4"/>
      <c r="K133" s="4"/>
    </row>
    <row r="134" spans="1:11" ht="13.5">
      <c r="A134" s="4">
        <f t="shared" si="30"/>
        <v>10.25</v>
      </c>
      <c r="B134" s="23">
        <v>118</v>
      </c>
      <c r="C134" s="4">
        <f t="shared" si="31"/>
        <v>607.6274004546879</v>
      </c>
      <c r="D134" s="4">
        <f t="shared" si="32"/>
        <v>177.3934101851305</v>
      </c>
      <c r="E134" s="4">
        <f t="shared" si="33"/>
        <v>785.0208106398184</v>
      </c>
      <c r="F134" s="4">
        <f t="shared" si="34"/>
        <v>42933.860194278044</v>
      </c>
      <c r="G134" s="4"/>
      <c r="H134" s="4"/>
      <c r="I134" s="4"/>
      <c r="J134" s="4"/>
      <c r="K134" s="4"/>
    </row>
    <row r="135" spans="1:11" ht="13.5">
      <c r="A135" s="4">
        <f t="shared" si="30"/>
        <v>10.333333333333334</v>
      </c>
      <c r="B135" s="23">
        <v>119</v>
      </c>
      <c r="C135" s="4">
        <f t="shared" si="31"/>
        <v>610.1029496984767</v>
      </c>
      <c r="D135" s="4">
        <f t="shared" si="32"/>
        <v>174.91786094134164</v>
      </c>
      <c r="E135" s="4">
        <f t="shared" si="33"/>
        <v>785.0208106398184</v>
      </c>
      <c r="F135" s="4">
        <f t="shared" si="34"/>
        <v>42323.75724457957</v>
      </c>
      <c r="G135" s="4"/>
      <c r="H135" s="4"/>
      <c r="I135" s="4"/>
      <c r="J135" s="4"/>
      <c r="K135" s="4"/>
    </row>
    <row r="136" spans="1:11" ht="13.5">
      <c r="A136" s="4">
        <f t="shared" si="30"/>
        <v>10.416666666666666</v>
      </c>
      <c r="B136" s="23">
        <v>120</v>
      </c>
      <c r="C136" s="4">
        <f t="shared" si="31"/>
        <v>612.5885846363174</v>
      </c>
      <c r="D136" s="4">
        <f t="shared" si="32"/>
        <v>172.43222600350103</v>
      </c>
      <c r="E136" s="4">
        <f t="shared" si="33"/>
        <v>785.0208106398184</v>
      </c>
      <c r="F136" s="4">
        <f t="shared" si="34"/>
        <v>41711.16865994325</v>
      </c>
      <c r="G136" s="4"/>
      <c r="H136" s="4"/>
      <c r="I136" s="4"/>
      <c r="J136" s="4"/>
      <c r="K136" s="4"/>
    </row>
    <row r="137" spans="1:11" ht="13.5">
      <c r="A137" s="4">
        <f t="shared" si="30"/>
        <v>10.5</v>
      </c>
      <c r="B137" s="23">
        <v>121</v>
      </c>
      <c r="C137" s="4">
        <f t="shared" si="31"/>
        <v>615.0843463585757</v>
      </c>
      <c r="D137" s="4">
        <f t="shared" si="32"/>
        <v>169.93646428124276</v>
      </c>
      <c r="E137" s="4">
        <f t="shared" si="33"/>
        <v>785.0208106398184</v>
      </c>
      <c r="F137" s="4">
        <f t="shared" si="34"/>
        <v>41096.08431358467</v>
      </c>
      <c r="G137" s="4"/>
      <c r="H137" s="4"/>
      <c r="I137" s="4"/>
      <c r="J137" s="4"/>
      <c r="K137" s="4"/>
    </row>
    <row r="138" spans="1:11" ht="13.5">
      <c r="A138" s="4">
        <f t="shared" si="30"/>
        <v>10.583333333333334</v>
      </c>
      <c r="B138" s="23">
        <v>122</v>
      </c>
      <c r="C138" s="4">
        <f t="shared" si="31"/>
        <v>617.590276123025</v>
      </c>
      <c r="D138" s="4">
        <f t="shared" si="32"/>
        <v>167.43053451679341</v>
      </c>
      <c r="E138" s="4">
        <f t="shared" si="33"/>
        <v>785.0208106398184</v>
      </c>
      <c r="F138" s="4">
        <f t="shared" si="34"/>
        <v>40478.49403746165</v>
      </c>
      <c r="G138" s="4"/>
      <c r="H138" s="4"/>
      <c r="I138" s="4"/>
      <c r="J138" s="4"/>
      <c r="K138" s="4"/>
    </row>
    <row r="139" spans="1:11" ht="13.5">
      <c r="A139" s="4">
        <f t="shared" si="30"/>
        <v>10.666666666666666</v>
      </c>
      <c r="B139" s="23">
        <v>123</v>
      </c>
      <c r="C139" s="4">
        <f t="shared" si="31"/>
        <v>620.1064153555278</v>
      </c>
      <c r="D139" s="4">
        <f t="shared" si="32"/>
        <v>164.91439528429058</v>
      </c>
      <c r="E139" s="4">
        <f t="shared" si="33"/>
        <v>785.0208106398184</v>
      </c>
      <c r="F139" s="4">
        <f t="shared" si="34"/>
        <v>39858.38762210612</v>
      </c>
      <c r="G139" s="4"/>
      <c r="H139" s="4"/>
      <c r="I139" s="4"/>
      <c r="J139" s="4"/>
      <c r="K139" s="4"/>
    </row>
    <row r="140" spans="1:11" ht="13.5">
      <c r="A140" s="4">
        <f t="shared" si="30"/>
        <v>10.75</v>
      </c>
      <c r="B140" s="23">
        <v>124</v>
      </c>
      <c r="C140" s="4">
        <f t="shared" si="31"/>
        <v>622.6328056507207</v>
      </c>
      <c r="D140" s="4">
        <f t="shared" si="32"/>
        <v>162.3880049890977</v>
      </c>
      <c r="E140" s="4">
        <f t="shared" si="33"/>
        <v>785.0208106398184</v>
      </c>
      <c r="F140" s="4">
        <f t="shared" si="34"/>
        <v>39235.7548164554</v>
      </c>
      <c r="G140" s="4"/>
      <c r="H140" s="4"/>
      <c r="I140" s="4"/>
      <c r="J140" s="4"/>
      <c r="K140" s="4"/>
    </row>
    <row r="141" spans="1:11" ht="13.5">
      <c r="A141" s="4">
        <f t="shared" si="30"/>
        <v>10.833333333333334</v>
      </c>
      <c r="B141" s="23">
        <v>125</v>
      </c>
      <c r="C141" s="4">
        <f t="shared" si="31"/>
        <v>625.1694887727019</v>
      </c>
      <c r="D141" s="4">
        <f t="shared" si="32"/>
        <v>159.85132186711638</v>
      </c>
      <c r="E141" s="4">
        <f t="shared" si="33"/>
        <v>785.0208106398184</v>
      </c>
      <c r="F141" s="4">
        <f t="shared" si="34"/>
        <v>38610.585327682704</v>
      </c>
      <c r="G141" s="4"/>
      <c r="H141" s="4"/>
      <c r="I141" s="4"/>
      <c r="J141" s="4"/>
      <c r="K141" s="4"/>
    </row>
    <row r="142" spans="1:11" ht="13.5">
      <c r="A142" s="4">
        <f t="shared" si="30"/>
        <v>10.916666666666666</v>
      </c>
      <c r="B142" s="23">
        <v>126</v>
      </c>
      <c r="C142" s="4">
        <f t="shared" si="31"/>
        <v>627.7165066557221</v>
      </c>
      <c r="D142" s="4">
        <f t="shared" si="32"/>
        <v>157.30430398409624</v>
      </c>
      <c r="E142" s="4">
        <f t="shared" si="33"/>
        <v>785.0208106398184</v>
      </c>
      <c r="F142" s="4">
        <f t="shared" si="34"/>
        <v>37982.86882102698</v>
      </c>
      <c r="G142" s="4"/>
      <c r="H142" s="4"/>
      <c r="I142" s="4"/>
      <c r="J142" s="4"/>
      <c r="K142" s="4"/>
    </row>
    <row r="143" spans="1:11" ht="13.5">
      <c r="A143" s="4">
        <f t="shared" si="30"/>
        <v>11</v>
      </c>
      <c r="B143" s="23">
        <v>127</v>
      </c>
      <c r="C143" s="4">
        <f t="shared" si="31"/>
        <v>630.2739014048769</v>
      </c>
      <c r="D143" s="4">
        <f t="shared" si="32"/>
        <v>154.74690923494143</v>
      </c>
      <c r="E143" s="4">
        <f t="shared" si="33"/>
        <v>785.0208106398184</v>
      </c>
      <c r="F143" s="4">
        <f t="shared" si="34"/>
        <v>37352.594919622104</v>
      </c>
      <c r="G143" s="4"/>
      <c r="H143" s="4"/>
      <c r="I143" s="4"/>
      <c r="J143" s="4"/>
      <c r="K143" s="4"/>
    </row>
    <row r="144" spans="1:11" ht="13.5">
      <c r="A144" s="4">
        <f t="shared" si="30"/>
        <v>11.083333333333334</v>
      </c>
      <c r="B144" s="23">
        <v>128</v>
      </c>
      <c r="C144" s="4">
        <f t="shared" si="31"/>
        <v>632.8417152968034</v>
      </c>
      <c r="D144" s="4">
        <f t="shared" si="32"/>
        <v>152.179095343015</v>
      </c>
      <c r="E144" s="4">
        <f t="shared" si="33"/>
        <v>785.0208106398184</v>
      </c>
      <c r="F144" s="4">
        <f t="shared" si="34"/>
        <v>36719.7532043253</v>
      </c>
      <c r="G144" s="4"/>
      <c r="H144" s="4"/>
      <c r="I144" s="4"/>
      <c r="J144" s="4"/>
      <c r="K144" s="4"/>
    </row>
    <row r="145" spans="1:11" ht="13.5">
      <c r="A145" s="4">
        <f aca="true" t="shared" si="35" ref="A145:A160">IF($D$9=1,B145,IF($D$9=2,B145/$D$9,IF($D$9=3,(B145+1)/$D$9,IF($D$9=4,(B145+1)/$D$9,IF($D$9=6,(B145+2)/$D$9,IF($D$9=12,(B145+5)/$D$9," "))))))</f>
        <v>11.166666666666666</v>
      </c>
      <c r="B145" s="23">
        <v>129</v>
      </c>
      <c r="C145" s="4">
        <f aca="true" t="shared" si="36" ref="C145:C160">IF(TRUNC(F144)=0,0,+E145*(1/(1+$F$8))^($D$8*$D$9-B144))</f>
        <v>635.419990780379</v>
      </c>
      <c r="D145" s="4">
        <f aca="true" t="shared" si="37" ref="D145:D160">IF(TRUNC(F144)=0,0,+E145*(1-(1/(1+$F$8))^($D$8*$D$9-B144)))</f>
        <v>149.60081985943947</v>
      </c>
      <c r="E145" s="4">
        <f aca="true" t="shared" si="38" ref="E145:E160">IF(TRUNC(F144)=0,0,PMT($F$8,$D$8*$D$9,-$F$16))</f>
        <v>785.0208106398184</v>
      </c>
      <c r="F145" s="4">
        <f aca="true" t="shared" si="39" ref="F145:F160">F144-C145</f>
        <v>36084.33321354492</v>
      </c>
      <c r="G145" s="4"/>
      <c r="H145" s="4"/>
      <c r="I145" s="4"/>
      <c r="J145" s="4"/>
      <c r="K145" s="4"/>
    </row>
    <row r="146" spans="1:11" ht="13.5">
      <c r="A146" s="4">
        <f t="shared" si="35"/>
        <v>11.25</v>
      </c>
      <c r="B146" s="23">
        <v>130</v>
      </c>
      <c r="C146" s="4">
        <f t="shared" si="36"/>
        <v>638.0087704774229</v>
      </c>
      <c r="D146" s="4">
        <f t="shared" si="37"/>
        <v>147.01204016239546</v>
      </c>
      <c r="E146" s="4">
        <f t="shared" si="38"/>
        <v>785.0208106398184</v>
      </c>
      <c r="F146" s="4">
        <f t="shared" si="39"/>
        <v>35446.324443067504</v>
      </c>
      <c r="G146" s="4"/>
      <c r="H146" s="4"/>
      <c r="I146" s="4"/>
      <c r="J146" s="4"/>
      <c r="K146" s="4"/>
    </row>
    <row r="147" spans="1:11" ht="13.5">
      <c r="A147" s="4">
        <f t="shared" si="35"/>
        <v>11.333333333333334</v>
      </c>
      <c r="B147" s="23">
        <v>131</v>
      </c>
      <c r="C147" s="4">
        <f t="shared" si="36"/>
        <v>640.6080971834012</v>
      </c>
      <c r="D147" s="4">
        <f t="shared" si="37"/>
        <v>144.41271345641707</v>
      </c>
      <c r="E147" s="4">
        <f t="shared" si="38"/>
        <v>785.0208106398184</v>
      </c>
      <c r="F147" s="4">
        <f t="shared" si="39"/>
        <v>34805.7163458841</v>
      </c>
      <c r="G147" s="4"/>
      <c r="H147" s="4"/>
      <c r="I147" s="4"/>
      <c r="J147" s="4"/>
      <c r="K147" s="4"/>
    </row>
    <row r="148" spans="1:11" ht="13.5">
      <c r="A148" s="4">
        <f t="shared" si="35"/>
        <v>11.416666666666666</v>
      </c>
      <c r="B148" s="23">
        <v>132</v>
      </c>
      <c r="C148" s="4">
        <f t="shared" si="36"/>
        <v>643.2180138681339</v>
      </c>
      <c r="D148" s="4">
        <f t="shared" si="37"/>
        <v>141.80279677168448</v>
      </c>
      <c r="E148" s="4">
        <f t="shared" si="38"/>
        <v>785.0208106398184</v>
      </c>
      <c r="F148" s="4">
        <f t="shared" si="39"/>
        <v>34162.498332015966</v>
      </c>
      <c r="G148" s="4"/>
      <c r="H148" s="4"/>
      <c r="I148" s="4"/>
      <c r="J148" s="4"/>
      <c r="K148" s="4"/>
    </row>
    <row r="149" spans="1:11" ht="13.5">
      <c r="A149" s="4">
        <f t="shared" si="35"/>
        <v>11.5</v>
      </c>
      <c r="B149" s="23">
        <v>133</v>
      </c>
      <c r="C149" s="4">
        <f t="shared" si="36"/>
        <v>645.8385636765051</v>
      </c>
      <c r="D149" s="4">
        <f t="shared" si="37"/>
        <v>139.18224696331325</v>
      </c>
      <c r="E149" s="4">
        <f t="shared" si="38"/>
        <v>785.0208106398184</v>
      </c>
      <c r="F149" s="4">
        <f t="shared" si="39"/>
        <v>33516.659768339465</v>
      </c>
      <c r="G149" s="4"/>
      <c r="H149" s="4"/>
      <c r="I149" s="4"/>
      <c r="J149" s="4"/>
      <c r="K149" s="4"/>
    </row>
    <row r="150" spans="1:11" ht="13.5">
      <c r="A150" s="4">
        <f t="shared" si="35"/>
        <v>11.583333333333334</v>
      </c>
      <c r="B150" s="23">
        <v>134</v>
      </c>
      <c r="C150" s="4">
        <f t="shared" si="36"/>
        <v>648.469789929177</v>
      </c>
      <c r="D150" s="4">
        <f t="shared" si="37"/>
        <v>136.55102071064144</v>
      </c>
      <c r="E150" s="4">
        <f t="shared" si="38"/>
        <v>785.0208106398184</v>
      </c>
      <c r="F150" s="4">
        <f t="shared" si="39"/>
        <v>32868.189978410286</v>
      </c>
      <c r="G150" s="4"/>
      <c r="H150" s="4"/>
      <c r="I150" s="4"/>
      <c r="J150" s="4"/>
      <c r="K150" s="4"/>
    </row>
    <row r="151" spans="1:11" ht="13.5">
      <c r="A151" s="4">
        <f t="shared" si="35"/>
        <v>11.666666666666666</v>
      </c>
      <c r="B151" s="23">
        <v>135</v>
      </c>
      <c r="C151" s="4">
        <f t="shared" si="36"/>
        <v>651.1117361233048</v>
      </c>
      <c r="D151" s="4">
        <f t="shared" si="37"/>
        <v>133.90907451651353</v>
      </c>
      <c r="E151" s="4">
        <f t="shared" si="38"/>
        <v>785.0208106398184</v>
      </c>
      <c r="F151" s="4">
        <f t="shared" si="39"/>
        <v>32217.07824228698</v>
      </c>
      <c r="G151" s="4"/>
      <c r="H151" s="4"/>
      <c r="I151" s="4"/>
      <c r="J151" s="4"/>
      <c r="K151" s="4"/>
    </row>
    <row r="152" spans="1:11" ht="13.5">
      <c r="A152" s="4">
        <f t="shared" si="35"/>
        <v>11.75</v>
      </c>
      <c r="B152" s="23">
        <v>136</v>
      </c>
      <c r="C152" s="4">
        <f t="shared" si="36"/>
        <v>653.7644459332573</v>
      </c>
      <c r="D152" s="4">
        <f t="shared" si="37"/>
        <v>131.25636470656102</v>
      </c>
      <c r="E152" s="4">
        <f t="shared" si="38"/>
        <v>785.0208106398184</v>
      </c>
      <c r="F152" s="4">
        <f t="shared" si="39"/>
        <v>31563.313796353723</v>
      </c>
      <c r="G152" s="4"/>
      <c r="H152" s="4"/>
      <c r="I152" s="4"/>
      <c r="J152" s="4"/>
      <c r="K152" s="4"/>
    </row>
    <row r="153" spans="1:11" ht="13.5">
      <c r="A153" s="4">
        <f t="shared" si="35"/>
        <v>11.833333333333334</v>
      </c>
      <c r="B153" s="23">
        <v>137</v>
      </c>
      <c r="C153" s="4">
        <f t="shared" si="36"/>
        <v>656.4279632113378</v>
      </c>
      <c r="D153" s="4">
        <f t="shared" si="37"/>
        <v>128.5928474284806</v>
      </c>
      <c r="E153" s="4">
        <f t="shared" si="38"/>
        <v>785.0208106398184</v>
      </c>
      <c r="F153" s="4">
        <f t="shared" si="39"/>
        <v>30906.885833142383</v>
      </c>
      <c r="G153" s="4"/>
      <c r="H153" s="4"/>
      <c r="I153" s="4"/>
      <c r="J153" s="4"/>
      <c r="K153" s="4"/>
    </row>
    <row r="154" spans="1:11" ht="13.5">
      <c r="A154" s="4">
        <f t="shared" si="35"/>
        <v>11.916666666666666</v>
      </c>
      <c r="B154" s="23">
        <v>138</v>
      </c>
      <c r="C154" s="4">
        <f t="shared" si="36"/>
        <v>659.102331988509</v>
      </c>
      <c r="D154" s="4">
        <f t="shared" si="37"/>
        <v>125.91847865130939</v>
      </c>
      <c r="E154" s="4">
        <f t="shared" si="38"/>
        <v>785.0208106398184</v>
      </c>
      <c r="F154" s="4">
        <f t="shared" si="39"/>
        <v>30247.783501153874</v>
      </c>
      <c r="G154" s="4"/>
      <c r="H154" s="4"/>
      <c r="I154" s="4"/>
      <c r="J154" s="4"/>
      <c r="K154" s="4"/>
    </row>
    <row r="155" spans="1:11" ht="13.5">
      <c r="A155" s="4">
        <f t="shared" si="35"/>
        <v>12</v>
      </c>
      <c r="B155" s="23">
        <v>139</v>
      </c>
      <c r="C155" s="4">
        <f t="shared" si="36"/>
        <v>661.7875964751214</v>
      </c>
      <c r="D155" s="4">
        <f t="shared" si="37"/>
        <v>123.23321416469692</v>
      </c>
      <c r="E155" s="4">
        <f t="shared" si="38"/>
        <v>785.0208106398184</v>
      </c>
      <c r="F155" s="4">
        <f t="shared" si="39"/>
        <v>29585.99590467875</v>
      </c>
      <c r="G155" s="4"/>
      <c r="H155" s="4"/>
      <c r="I155" s="4"/>
      <c r="J155" s="4"/>
      <c r="K155" s="4"/>
    </row>
    <row r="156" spans="1:11" ht="13.5">
      <c r="A156" s="4">
        <f t="shared" si="35"/>
        <v>12.083333333333334</v>
      </c>
      <c r="B156" s="23">
        <v>140</v>
      </c>
      <c r="C156" s="4">
        <f t="shared" si="36"/>
        <v>664.4838010616443</v>
      </c>
      <c r="D156" s="4">
        <f t="shared" si="37"/>
        <v>120.53700957817412</v>
      </c>
      <c r="E156" s="4">
        <f t="shared" si="38"/>
        <v>785.0208106398184</v>
      </c>
      <c r="F156" s="4">
        <f t="shared" si="39"/>
        <v>28921.512103617108</v>
      </c>
      <c r="G156" s="4"/>
      <c r="H156" s="4"/>
      <c r="I156" s="4"/>
      <c r="J156" s="4"/>
      <c r="K156" s="4"/>
    </row>
    <row r="157" spans="1:11" ht="13.5">
      <c r="A157" s="4">
        <f t="shared" si="35"/>
        <v>12.166666666666666</v>
      </c>
      <c r="B157" s="23">
        <v>141</v>
      </c>
      <c r="C157" s="4">
        <f t="shared" si="36"/>
        <v>667.1909903193986</v>
      </c>
      <c r="D157" s="4">
        <f t="shared" si="37"/>
        <v>117.82982032041974</v>
      </c>
      <c r="E157" s="4">
        <f t="shared" si="38"/>
        <v>785.0208106398184</v>
      </c>
      <c r="F157" s="4">
        <f t="shared" si="39"/>
        <v>28254.32111329771</v>
      </c>
      <c r="G157" s="4"/>
      <c r="H157" s="4"/>
      <c r="I157" s="4"/>
      <c r="J157" s="4"/>
      <c r="K157" s="4"/>
    </row>
    <row r="158" spans="1:11" ht="13.5">
      <c r="A158" s="4">
        <f t="shared" si="35"/>
        <v>12.25</v>
      </c>
      <c r="B158" s="23">
        <v>142</v>
      </c>
      <c r="C158" s="4">
        <f t="shared" si="36"/>
        <v>669.9092090012947</v>
      </c>
      <c r="D158" s="4">
        <f t="shared" si="37"/>
        <v>115.11160163852361</v>
      </c>
      <c r="E158" s="4">
        <f t="shared" si="38"/>
        <v>785.0208106398184</v>
      </c>
      <c r="F158" s="4">
        <f t="shared" si="39"/>
        <v>27584.411904296412</v>
      </c>
      <c r="G158" s="4"/>
      <c r="H158" s="4"/>
      <c r="I158" s="4"/>
      <c r="J158" s="4"/>
      <c r="K158" s="4"/>
    </row>
    <row r="159" spans="1:11" ht="13.5">
      <c r="A159" s="4">
        <f t="shared" si="35"/>
        <v>12.333333333333334</v>
      </c>
      <c r="B159" s="23">
        <v>143</v>
      </c>
      <c r="C159" s="4">
        <f t="shared" si="36"/>
        <v>672.6385020425721</v>
      </c>
      <c r="D159" s="4">
        <f t="shared" si="37"/>
        <v>112.38230859724631</v>
      </c>
      <c r="E159" s="4">
        <f t="shared" si="38"/>
        <v>785.0208106398184</v>
      </c>
      <c r="F159" s="4">
        <f t="shared" si="39"/>
        <v>26911.77340225384</v>
      </c>
      <c r="G159" s="4"/>
      <c r="H159" s="4"/>
      <c r="I159" s="4"/>
      <c r="J159" s="4"/>
      <c r="K159" s="4"/>
    </row>
    <row r="160" spans="1:11" ht="13.5">
      <c r="A160" s="4">
        <f t="shared" si="35"/>
        <v>12.416666666666666</v>
      </c>
      <c r="B160" s="23">
        <v>144</v>
      </c>
      <c r="C160" s="4">
        <f t="shared" si="36"/>
        <v>675.3789145615414</v>
      </c>
      <c r="D160" s="4">
        <f t="shared" si="37"/>
        <v>109.64189607827701</v>
      </c>
      <c r="E160" s="4">
        <f t="shared" si="38"/>
        <v>785.0208106398184</v>
      </c>
      <c r="F160" s="4">
        <f t="shared" si="39"/>
        <v>26236.394487692298</v>
      </c>
      <c r="G160" s="4"/>
      <c r="H160" s="4"/>
      <c r="I160" s="4"/>
      <c r="J160" s="4"/>
      <c r="K160" s="4"/>
    </row>
    <row r="161" spans="1:11" ht="13.5">
      <c r="A161" s="4">
        <f aca="true" t="shared" si="40" ref="A161:A176">IF($D$9=1,B161,IF($D$9=2,B161/$D$9,IF($D$9=3,(B161+1)/$D$9,IF($D$9=4,(B161+1)/$D$9,IF($D$9=6,(B161+2)/$D$9,IF($D$9=12,(B161+5)/$D$9," "))))))</f>
        <v>12.5</v>
      </c>
      <c r="B161" s="23">
        <v>145</v>
      </c>
      <c r="C161" s="4">
        <f aca="true" t="shared" si="41" ref="C161:C176">IF(TRUNC(F160)=0,0,+E161*(1/(1+$F$8))^($D$8*$D$9-B160))</f>
        <v>678.1304918603311</v>
      </c>
      <c r="D161" s="4">
        <f aca="true" t="shared" si="42" ref="D161:D176">IF(TRUNC(F160)=0,0,+E161*(1-(1/(1+$F$8))^($D$8*$D$9-B160)))</f>
        <v>106.89031877948727</v>
      </c>
      <c r="E161" s="4">
        <f aca="true" t="shared" si="43" ref="E161:E176">IF(TRUNC(F160)=0,0,PMT($F$8,$D$8*$D$9,-$F$16))</f>
        <v>785.0208106398184</v>
      </c>
      <c r="F161" s="4">
        <f aca="true" t="shared" si="44" ref="F161:F176">F160-C161</f>
        <v>25558.263995831967</v>
      </c>
      <c r="G161" s="4"/>
      <c r="H161" s="4"/>
      <c r="I161" s="4"/>
      <c r="J161" s="4"/>
      <c r="K161" s="4"/>
    </row>
    <row r="162" spans="1:11" ht="13.5">
      <c r="A162" s="4">
        <f t="shared" si="40"/>
        <v>12.583333333333334</v>
      </c>
      <c r="B162" s="23">
        <v>146</v>
      </c>
      <c r="C162" s="4">
        <f t="shared" si="41"/>
        <v>680.8932794256365</v>
      </c>
      <c r="D162" s="4">
        <f t="shared" si="42"/>
        <v>104.12753121418184</v>
      </c>
      <c r="E162" s="4">
        <f t="shared" si="43"/>
        <v>785.0208106398184</v>
      </c>
      <c r="F162" s="4">
        <f t="shared" si="44"/>
        <v>24877.37071640633</v>
      </c>
      <c r="G162" s="4"/>
      <c r="H162" s="4"/>
      <c r="I162" s="4"/>
      <c r="J162" s="4"/>
      <c r="K162" s="4"/>
    </row>
    <row r="163" spans="1:11" ht="13.5">
      <c r="A163" s="4">
        <f t="shared" si="40"/>
        <v>12.666666666666666</v>
      </c>
      <c r="B163" s="23">
        <v>147</v>
      </c>
      <c r="C163" s="4">
        <f t="shared" si="41"/>
        <v>683.6673229294709</v>
      </c>
      <c r="D163" s="4">
        <f t="shared" si="42"/>
        <v>101.35348771034752</v>
      </c>
      <c r="E163" s="4">
        <f t="shared" si="43"/>
        <v>785.0208106398184</v>
      </c>
      <c r="F163" s="4">
        <f t="shared" si="44"/>
        <v>24193.70339347686</v>
      </c>
      <c r="G163" s="4"/>
      <c r="H163" s="4"/>
      <c r="I163" s="4"/>
      <c r="J163" s="4"/>
      <c r="K163" s="4"/>
    </row>
    <row r="164" spans="1:11" ht="13.5">
      <c r="A164" s="4">
        <f t="shared" si="40"/>
        <v>12.75</v>
      </c>
      <c r="B164" s="23">
        <v>148</v>
      </c>
      <c r="C164" s="4">
        <f t="shared" si="41"/>
        <v>686.4526682299211</v>
      </c>
      <c r="D164" s="4">
        <f t="shared" si="42"/>
        <v>98.56814240989735</v>
      </c>
      <c r="E164" s="4">
        <f t="shared" si="43"/>
        <v>785.0208106398184</v>
      </c>
      <c r="F164" s="4">
        <f t="shared" si="44"/>
        <v>23507.250725246937</v>
      </c>
      <c r="G164" s="4"/>
      <c r="H164" s="4"/>
      <c r="I164" s="4"/>
      <c r="J164" s="4"/>
      <c r="K164" s="4"/>
    </row>
    <row r="165" spans="1:11" ht="13.5">
      <c r="A165" s="4">
        <f t="shared" si="40"/>
        <v>12.833333333333334</v>
      </c>
      <c r="B165" s="23">
        <v>149</v>
      </c>
      <c r="C165" s="4">
        <f t="shared" si="41"/>
        <v>689.2493613719054</v>
      </c>
      <c r="D165" s="4">
        <f t="shared" si="42"/>
        <v>95.77144926791296</v>
      </c>
      <c r="E165" s="4">
        <f t="shared" si="43"/>
        <v>785.0208106398184</v>
      </c>
      <c r="F165" s="4">
        <f t="shared" si="44"/>
        <v>22818.00136387503</v>
      </c>
      <c r="G165" s="4"/>
      <c r="H165" s="4"/>
      <c r="I165" s="4"/>
      <c r="J165" s="4"/>
      <c r="K165" s="4"/>
    </row>
    <row r="166" spans="1:11" ht="13.5">
      <c r="A166" s="4">
        <f t="shared" si="40"/>
        <v>12.916666666666666</v>
      </c>
      <c r="B166" s="23">
        <v>150</v>
      </c>
      <c r="C166" s="4">
        <f t="shared" si="41"/>
        <v>692.0574485879351</v>
      </c>
      <c r="D166" s="4">
        <f t="shared" si="42"/>
        <v>92.9633620518832</v>
      </c>
      <c r="E166" s="4">
        <f t="shared" si="43"/>
        <v>785.0208106398184</v>
      </c>
      <c r="F166" s="4">
        <f t="shared" si="44"/>
        <v>22125.9439152871</v>
      </c>
      <c r="G166" s="4"/>
      <c r="H166" s="4"/>
      <c r="I166" s="4"/>
      <c r="J166" s="4"/>
      <c r="K166" s="4"/>
    </row>
    <row r="167" spans="1:11" ht="13.5">
      <c r="A167" s="4">
        <f t="shared" si="40"/>
        <v>13</v>
      </c>
      <c r="B167" s="23">
        <v>151</v>
      </c>
      <c r="C167" s="4">
        <f t="shared" si="41"/>
        <v>694.8769762988783</v>
      </c>
      <c r="D167" s="4">
        <f t="shared" si="42"/>
        <v>90.14383434094005</v>
      </c>
      <c r="E167" s="4">
        <f t="shared" si="43"/>
        <v>785.0208106398184</v>
      </c>
      <c r="F167" s="4">
        <f t="shared" si="44"/>
        <v>21431.06693898822</v>
      </c>
      <c r="G167" s="4"/>
      <c r="H167" s="4"/>
      <c r="I167" s="4"/>
      <c r="J167" s="4"/>
      <c r="K167" s="4"/>
    </row>
    <row r="168" spans="1:11" ht="13.5">
      <c r="A168" s="4">
        <f t="shared" si="40"/>
        <v>13.083333333333334</v>
      </c>
      <c r="B168" s="23">
        <v>152</v>
      </c>
      <c r="C168" s="4">
        <f t="shared" si="41"/>
        <v>697.7079911147272</v>
      </c>
      <c r="D168" s="4">
        <f t="shared" si="42"/>
        <v>87.31281952509116</v>
      </c>
      <c r="E168" s="4">
        <f t="shared" si="43"/>
        <v>785.0208106398184</v>
      </c>
      <c r="F168" s="4">
        <f t="shared" si="44"/>
        <v>20733.358947873494</v>
      </c>
      <c r="G168" s="4"/>
      <c r="H168" s="4"/>
      <c r="I168" s="4"/>
      <c r="J168" s="4"/>
      <c r="K168" s="4"/>
    </row>
    <row r="169" spans="1:11" ht="13.5">
      <c r="A169" s="4">
        <f t="shared" si="40"/>
        <v>13.166666666666666</v>
      </c>
      <c r="B169" s="23">
        <v>153</v>
      </c>
      <c r="C169" s="4">
        <f t="shared" si="41"/>
        <v>700.5505398353694</v>
      </c>
      <c r="D169" s="4">
        <f t="shared" si="42"/>
        <v>84.47027080444904</v>
      </c>
      <c r="E169" s="4">
        <f t="shared" si="43"/>
        <v>785.0208106398184</v>
      </c>
      <c r="F169" s="4">
        <f t="shared" si="44"/>
        <v>20032.808408038123</v>
      </c>
      <c r="G169" s="4"/>
      <c r="H169" s="4"/>
      <c r="I169" s="4"/>
      <c r="J169" s="4"/>
      <c r="K169" s="4"/>
    </row>
    <row r="170" spans="1:11" ht="13.5">
      <c r="A170" s="4">
        <f t="shared" si="40"/>
        <v>13.25</v>
      </c>
      <c r="B170" s="23">
        <v>154</v>
      </c>
      <c r="C170" s="4">
        <f t="shared" si="41"/>
        <v>703.4046694513603</v>
      </c>
      <c r="D170" s="4">
        <f t="shared" si="42"/>
        <v>81.61614118845806</v>
      </c>
      <c r="E170" s="4">
        <f t="shared" si="43"/>
        <v>785.0208106398184</v>
      </c>
      <c r="F170" s="4">
        <f t="shared" si="44"/>
        <v>19329.403738586763</v>
      </c>
      <c r="G170" s="4"/>
      <c r="H170" s="4"/>
      <c r="I170" s="4"/>
      <c r="J170" s="4"/>
      <c r="K170" s="4"/>
    </row>
    <row r="171" spans="1:11" ht="13.5">
      <c r="A171" s="4">
        <f t="shared" si="40"/>
        <v>13.333333333333334</v>
      </c>
      <c r="B171" s="23">
        <v>155</v>
      </c>
      <c r="C171" s="4">
        <f t="shared" si="41"/>
        <v>706.2704271447014</v>
      </c>
      <c r="D171" s="4">
        <f t="shared" si="42"/>
        <v>78.75038349511692</v>
      </c>
      <c r="E171" s="4">
        <f t="shared" si="43"/>
        <v>785.0208106398184</v>
      </c>
      <c r="F171" s="4">
        <f t="shared" si="44"/>
        <v>18623.133311442063</v>
      </c>
      <c r="G171" s="4"/>
      <c r="H171" s="4"/>
      <c r="I171" s="4"/>
      <c r="J171" s="4"/>
      <c r="K171" s="4"/>
    </row>
    <row r="172" spans="1:11" ht="13.5">
      <c r="A172" s="4">
        <f t="shared" si="40"/>
        <v>13.416666666666666</v>
      </c>
      <c r="B172" s="23">
        <v>156</v>
      </c>
      <c r="C172" s="4">
        <f t="shared" si="41"/>
        <v>709.1478602896191</v>
      </c>
      <c r="D172" s="4">
        <f t="shared" si="42"/>
        <v>75.87295035019925</v>
      </c>
      <c r="E172" s="4">
        <f t="shared" si="43"/>
        <v>785.0208106398184</v>
      </c>
      <c r="F172" s="4">
        <f t="shared" si="44"/>
        <v>17913.985451152443</v>
      </c>
      <c r="G172" s="4"/>
      <c r="H172" s="4"/>
      <c r="I172" s="4"/>
      <c r="J172" s="4"/>
      <c r="K172" s="4"/>
    </row>
    <row r="173" spans="1:11" ht="13.5">
      <c r="A173" s="4">
        <f t="shared" si="40"/>
        <v>13.5</v>
      </c>
      <c r="B173" s="23">
        <v>157</v>
      </c>
      <c r="C173" s="4">
        <f t="shared" si="41"/>
        <v>712.0370164533484</v>
      </c>
      <c r="D173" s="4">
        <f t="shared" si="42"/>
        <v>72.98379418646991</v>
      </c>
      <c r="E173" s="4">
        <f t="shared" si="43"/>
        <v>785.0208106398184</v>
      </c>
      <c r="F173" s="4">
        <f t="shared" si="44"/>
        <v>17201.948434699094</v>
      </c>
      <c r="G173" s="4"/>
      <c r="H173" s="4"/>
      <c r="I173" s="4"/>
      <c r="J173" s="4"/>
      <c r="K173" s="4"/>
    </row>
    <row r="174" spans="1:11" ht="13.5">
      <c r="A174" s="4">
        <f t="shared" si="40"/>
        <v>13.583333333333334</v>
      </c>
      <c r="B174" s="23">
        <v>158</v>
      </c>
      <c r="C174" s="4">
        <f t="shared" si="41"/>
        <v>714.9379433969191</v>
      </c>
      <c r="D174" s="4">
        <f t="shared" si="42"/>
        <v>70.08286724289925</v>
      </c>
      <c r="E174" s="4">
        <f t="shared" si="43"/>
        <v>785.0208106398184</v>
      </c>
      <c r="F174" s="4">
        <f t="shared" si="44"/>
        <v>16487.010491302175</v>
      </c>
      <c r="G174" s="4"/>
      <c r="H174" s="4"/>
      <c r="I174" s="4"/>
      <c r="J174" s="4"/>
      <c r="K174" s="4"/>
    </row>
    <row r="175" spans="1:11" ht="13.5">
      <c r="A175" s="4">
        <f t="shared" si="40"/>
        <v>13.666666666666666</v>
      </c>
      <c r="B175" s="23">
        <v>159</v>
      </c>
      <c r="C175" s="4">
        <f t="shared" si="41"/>
        <v>717.8506890759451</v>
      </c>
      <c r="D175" s="4">
        <f t="shared" si="42"/>
        <v>67.17012156387324</v>
      </c>
      <c r="E175" s="4">
        <f t="shared" si="43"/>
        <v>785.0208106398184</v>
      </c>
      <c r="F175" s="4">
        <f t="shared" si="44"/>
        <v>15769.15980222623</v>
      </c>
      <c r="G175" s="4"/>
      <c r="H175" s="4"/>
      <c r="I175" s="4"/>
      <c r="J175" s="4"/>
      <c r="K175" s="4"/>
    </row>
    <row r="176" spans="1:11" ht="13.5">
      <c r="A176" s="4">
        <f t="shared" si="40"/>
        <v>13.75</v>
      </c>
      <c r="B176" s="23">
        <v>160</v>
      </c>
      <c r="C176" s="4">
        <f t="shared" si="41"/>
        <v>720.7753016414179</v>
      </c>
      <c r="D176" s="4">
        <f t="shared" si="42"/>
        <v>64.24550899840051</v>
      </c>
      <c r="E176" s="4">
        <f t="shared" si="43"/>
        <v>785.0208106398184</v>
      </c>
      <c r="F176" s="4">
        <f t="shared" si="44"/>
        <v>15048.384500584812</v>
      </c>
      <c r="G176" s="4"/>
      <c r="H176" s="4"/>
      <c r="I176" s="4"/>
      <c r="J176" s="4"/>
      <c r="K176" s="4"/>
    </row>
    <row r="177" spans="1:11" ht="13.5">
      <c r="A177" s="4">
        <f aca="true" t="shared" si="45" ref="A177:A192">IF($D$9=1,B177,IF($D$9=2,B177/$D$9,IF($D$9=3,(B177+1)/$D$9,IF($D$9=4,(B177+1)/$D$9,IF($D$9=6,(B177+2)/$D$9,IF($D$9=12,(B177+5)/$D$9," "))))))</f>
        <v>13.833333333333334</v>
      </c>
      <c r="B177" s="23">
        <v>161</v>
      </c>
      <c r="C177" s="4">
        <f aca="true" t="shared" si="46" ref="C177:C192">IF(TRUNC(F176)=0,0,+E177*(1/(1+$F$8))^($D$8*$D$9-B176))</f>
        <v>723.7118294405016</v>
      </c>
      <c r="D177" s="4">
        <f aca="true" t="shared" si="47" ref="D177:D192">IF(TRUNC(F176)=0,0,+E177*(1-(1/(1+$F$8))^($D$8*$D$9-B176)))</f>
        <v>61.30898119931685</v>
      </c>
      <c r="E177" s="4">
        <f aca="true" t="shared" si="48" ref="E177:E192">IF(TRUNC(F176)=0,0,PMT($F$8,$D$8*$D$9,-$F$16))</f>
        <v>785.0208106398184</v>
      </c>
      <c r="F177" s="4">
        <f aca="true" t="shared" si="49" ref="F177:F192">F176-C177</f>
        <v>14324.672671144312</v>
      </c>
      <c r="G177" s="4"/>
      <c r="H177" s="4"/>
      <c r="I177" s="4"/>
      <c r="J177" s="4"/>
      <c r="K177" s="4"/>
    </row>
    <row r="178" spans="1:11" ht="13.5">
      <c r="A178" s="4">
        <f t="shared" si="45"/>
        <v>13.916666666666666</v>
      </c>
      <c r="B178" s="23">
        <v>162</v>
      </c>
      <c r="C178" s="4">
        <f t="shared" si="46"/>
        <v>726.6603210173328</v>
      </c>
      <c r="D178" s="4">
        <f t="shared" si="47"/>
        <v>58.36048962248563</v>
      </c>
      <c r="E178" s="4">
        <f t="shared" si="48"/>
        <v>785.0208106398184</v>
      </c>
      <c r="F178" s="4">
        <f t="shared" si="49"/>
        <v>13598.012350126979</v>
      </c>
      <c r="G178" s="4"/>
      <c r="H178" s="4"/>
      <c r="I178" s="4"/>
      <c r="J178" s="4"/>
      <c r="K178" s="4"/>
    </row>
    <row r="179" spans="1:11" ht="13.5">
      <c r="A179" s="4">
        <f t="shared" si="45"/>
        <v>14</v>
      </c>
      <c r="B179" s="23">
        <v>163</v>
      </c>
      <c r="C179" s="4">
        <f t="shared" si="46"/>
        <v>729.620825113823</v>
      </c>
      <c r="D179" s="4">
        <f t="shared" si="47"/>
        <v>55.399985525995376</v>
      </c>
      <c r="E179" s="4">
        <f t="shared" si="48"/>
        <v>785.0208106398184</v>
      </c>
      <c r="F179" s="4">
        <f t="shared" si="49"/>
        <v>12868.391525013156</v>
      </c>
      <c r="G179" s="4"/>
      <c r="H179" s="4"/>
      <c r="I179" s="4"/>
      <c r="J179" s="4"/>
      <c r="K179" s="4"/>
    </row>
    <row r="180" spans="1:11" ht="13.5">
      <c r="A180" s="4">
        <f t="shared" si="45"/>
        <v>14.083333333333334</v>
      </c>
      <c r="B180" s="23">
        <v>164</v>
      </c>
      <c r="C180" s="4">
        <f t="shared" si="46"/>
        <v>732.5933906704644</v>
      </c>
      <c r="D180" s="4">
        <f t="shared" si="47"/>
        <v>52.42741996935401</v>
      </c>
      <c r="E180" s="4">
        <f t="shared" si="48"/>
        <v>785.0208106398184</v>
      </c>
      <c r="F180" s="4">
        <f t="shared" si="49"/>
        <v>12135.79813434269</v>
      </c>
      <c r="G180" s="4"/>
      <c r="H180" s="4"/>
      <c r="I180" s="4"/>
      <c r="J180" s="4"/>
      <c r="K180" s="4"/>
    </row>
    <row r="181" spans="1:11" ht="13.5">
      <c r="A181" s="4">
        <f t="shared" si="45"/>
        <v>14.166666666666666</v>
      </c>
      <c r="B181" s="23">
        <v>165</v>
      </c>
      <c r="C181" s="4">
        <f t="shared" si="46"/>
        <v>735.5780668271385</v>
      </c>
      <c r="D181" s="4">
        <f t="shared" si="47"/>
        <v>49.44274381267981</v>
      </c>
      <c r="E181" s="4">
        <f t="shared" si="48"/>
        <v>785.0208106398184</v>
      </c>
      <c r="F181" s="4">
        <f t="shared" si="49"/>
        <v>11400.220067515553</v>
      </c>
      <c r="G181" s="4"/>
      <c r="H181" s="4"/>
      <c r="I181" s="4"/>
      <c r="J181" s="4"/>
      <c r="K181" s="4"/>
    </row>
    <row r="182" spans="1:11" ht="13.5">
      <c r="A182" s="4">
        <f t="shared" si="45"/>
        <v>14.25</v>
      </c>
      <c r="B182" s="23">
        <v>166</v>
      </c>
      <c r="C182" s="4">
        <f t="shared" si="46"/>
        <v>738.5749029239291</v>
      </c>
      <c r="D182" s="4">
        <f t="shared" si="47"/>
        <v>46.44590771588927</v>
      </c>
      <c r="E182" s="4">
        <f t="shared" si="48"/>
        <v>785.0208106398184</v>
      </c>
      <c r="F182" s="4">
        <f t="shared" si="49"/>
        <v>10661.645164591624</v>
      </c>
      <c r="G182" s="4"/>
      <c r="H182" s="4"/>
      <c r="I182" s="4"/>
      <c r="J182" s="4"/>
      <c r="K182" s="4"/>
    </row>
    <row r="183" spans="1:11" ht="13.5">
      <c r="A183" s="4">
        <f t="shared" si="45"/>
        <v>14.333333333333334</v>
      </c>
      <c r="B183" s="23">
        <v>167</v>
      </c>
      <c r="C183" s="4">
        <f t="shared" si="46"/>
        <v>741.5839485019372</v>
      </c>
      <c r="D183" s="4">
        <f t="shared" si="47"/>
        <v>43.43686213788112</v>
      </c>
      <c r="E183" s="4">
        <f t="shared" si="48"/>
        <v>785.0208106398184</v>
      </c>
      <c r="F183" s="4">
        <f t="shared" si="49"/>
        <v>9920.061216089687</v>
      </c>
      <c r="G183" s="4"/>
      <c r="H183" s="4"/>
      <c r="I183" s="4"/>
      <c r="J183" s="4"/>
      <c r="K183" s="4"/>
    </row>
    <row r="184" spans="1:11" ht="13.5">
      <c r="A184" s="4">
        <f t="shared" si="45"/>
        <v>14.416666666666666</v>
      </c>
      <c r="B184" s="23">
        <v>168</v>
      </c>
      <c r="C184" s="4">
        <f t="shared" si="46"/>
        <v>744.6052533041009</v>
      </c>
      <c r="D184" s="4">
        <f t="shared" si="47"/>
        <v>40.415557335717445</v>
      </c>
      <c r="E184" s="4">
        <f t="shared" si="48"/>
        <v>785.0208106398184</v>
      </c>
      <c r="F184" s="4">
        <f t="shared" si="49"/>
        <v>9175.455962785587</v>
      </c>
      <c r="G184" s="4"/>
      <c r="H184" s="4"/>
      <c r="I184" s="4"/>
      <c r="J184" s="4"/>
      <c r="K184" s="4"/>
    </row>
    <row r="185" spans="1:11" ht="13.5">
      <c r="A185" s="4">
        <f t="shared" si="45"/>
        <v>14.5</v>
      </c>
      <c r="B185" s="23">
        <v>169</v>
      </c>
      <c r="C185" s="4">
        <f t="shared" si="46"/>
        <v>747.6388672760166</v>
      </c>
      <c r="D185" s="4">
        <f t="shared" si="47"/>
        <v>37.3819433638017</v>
      </c>
      <c r="E185" s="4">
        <f t="shared" si="48"/>
        <v>785.0208106398184</v>
      </c>
      <c r="F185" s="4">
        <f t="shared" si="49"/>
        <v>8427.81709550957</v>
      </c>
      <c r="G185" s="4"/>
      <c r="H185" s="4"/>
      <c r="I185" s="4"/>
      <c r="J185" s="4"/>
      <c r="K185" s="4"/>
    </row>
    <row r="186" spans="1:11" ht="13.5">
      <c r="A186" s="4">
        <f t="shared" si="45"/>
        <v>14.583333333333334</v>
      </c>
      <c r="B186" s="23">
        <v>170</v>
      </c>
      <c r="C186" s="4">
        <f t="shared" si="46"/>
        <v>750.6848405667658</v>
      </c>
      <c r="D186" s="4">
        <f t="shared" si="47"/>
        <v>34.33597007305252</v>
      </c>
      <c r="E186" s="4">
        <f t="shared" si="48"/>
        <v>785.0208106398184</v>
      </c>
      <c r="F186" s="4">
        <f t="shared" si="49"/>
        <v>7677.132254942804</v>
      </c>
      <c r="G186" s="4"/>
      <c r="H186" s="4"/>
      <c r="I186" s="4"/>
      <c r="J186" s="4"/>
      <c r="K186" s="4"/>
    </row>
    <row r="187" spans="1:11" ht="13.5">
      <c r="A187" s="4">
        <f t="shared" si="45"/>
        <v>14.666666666666666</v>
      </c>
      <c r="B187" s="23">
        <v>171</v>
      </c>
      <c r="C187" s="4">
        <f t="shared" si="46"/>
        <v>753.7432235297432</v>
      </c>
      <c r="D187" s="4">
        <f t="shared" si="47"/>
        <v>31.277587110075174</v>
      </c>
      <c r="E187" s="4">
        <f t="shared" si="48"/>
        <v>785.0208106398184</v>
      </c>
      <c r="F187" s="4">
        <f t="shared" si="49"/>
        <v>6923.389031413061</v>
      </c>
      <c r="G187" s="4"/>
      <c r="H187" s="4"/>
      <c r="I187" s="4"/>
      <c r="J187" s="4"/>
      <c r="K187" s="4"/>
    </row>
    <row r="188" spans="1:11" ht="13.5">
      <c r="A188" s="4">
        <f t="shared" si="45"/>
        <v>14.75</v>
      </c>
      <c r="B188" s="23">
        <v>172</v>
      </c>
      <c r="C188" s="4">
        <f t="shared" si="46"/>
        <v>756.8140667234895</v>
      </c>
      <c r="D188" s="4">
        <f t="shared" si="47"/>
        <v>28.206743916328783</v>
      </c>
      <c r="E188" s="4">
        <f t="shared" si="48"/>
        <v>785.0208106398184</v>
      </c>
      <c r="F188" s="4">
        <f t="shared" si="49"/>
        <v>6166.574964689572</v>
      </c>
      <c r="G188" s="4"/>
      <c r="H188" s="4"/>
      <c r="I188" s="4"/>
      <c r="J188" s="4"/>
      <c r="K188" s="4"/>
    </row>
    <row r="189" spans="1:11" ht="13.5">
      <c r="A189" s="4">
        <f t="shared" si="45"/>
        <v>14.833333333333334</v>
      </c>
      <c r="B189" s="23">
        <v>173</v>
      </c>
      <c r="C189" s="4">
        <f t="shared" si="46"/>
        <v>759.8974209125273</v>
      </c>
      <c r="D189" s="4">
        <f t="shared" si="47"/>
        <v>25.123389727291034</v>
      </c>
      <c r="E189" s="4">
        <f t="shared" si="48"/>
        <v>785.0208106398184</v>
      </c>
      <c r="F189" s="4">
        <f t="shared" si="49"/>
        <v>5406.677543777045</v>
      </c>
      <c r="G189" s="4"/>
      <c r="H189" s="4"/>
      <c r="I189" s="4"/>
      <c r="J189" s="4"/>
      <c r="K189" s="4"/>
    </row>
    <row r="190" spans="1:11" ht="13.5">
      <c r="A190" s="4">
        <f t="shared" si="45"/>
        <v>14.916666666666666</v>
      </c>
      <c r="B190" s="23">
        <v>174</v>
      </c>
      <c r="C190" s="4">
        <f t="shared" si="46"/>
        <v>762.9933370682002</v>
      </c>
      <c r="D190" s="4">
        <f t="shared" si="47"/>
        <v>22.02747357161818</v>
      </c>
      <c r="E190" s="4">
        <f t="shared" si="48"/>
        <v>785.0208106398184</v>
      </c>
      <c r="F190" s="4">
        <f t="shared" si="49"/>
        <v>4643.684206708845</v>
      </c>
      <c r="G190" s="4"/>
      <c r="H190" s="4"/>
      <c r="I190" s="4"/>
      <c r="J190" s="4"/>
      <c r="K190" s="4"/>
    </row>
    <row r="191" spans="1:11" ht="13.5">
      <c r="A191" s="4">
        <f t="shared" si="45"/>
        <v>15</v>
      </c>
      <c r="B191" s="23">
        <v>175</v>
      </c>
      <c r="C191" s="4">
        <f t="shared" si="46"/>
        <v>766.1018663695149</v>
      </c>
      <c r="D191" s="4">
        <f t="shared" si="47"/>
        <v>18.91894427030339</v>
      </c>
      <c r="E191" s="4">
        <f t="shared" si="48"/>
        <v>785.0208106398184</v>
      </c>
      <c r="F191" s="4">
        <f t="shared" si="49"/>
        <v>3877.5823403393297</v>
      </c>
      <c r="G191" s="4"/>
      <c r="H191" s="4"/>
      <c r="I191" s="4"/>
      <c r="J191" s="4"/>
      <c r="K191" s="4"/>
    </row>
    <row r="192" spans="1:11" ht="13.5">
      <c r="A192" s="4">
        <f t="shared" si="45"/>
        <v>15.083333333333334</v>
      </c>
      <c r="B192" s="23">
        <v>176</v>
      </c>
      <c r="C192" s="4">
        <f t="shared" si="46"/>
        <v>769.2230602039884</v>
      </c>
      <c r="D192" s="4">
        <f t="shared" si="47"/>
        <v>15.797750435829938</v>
      </c>
      <c r="E192" s="4">
        <f t="shared" si="48"/>
        <v>785.0208106398184</v>
      </c>
      <c r="F192" s="4">
        <f t="shared" si="49"/>
        <v>3108.359280135341</v>
      </c>
      <c r="G192" s="4"/>
      <c r="H192" s="4"/>
      <c r="I192" s="4"/>
      <c r="J192" s="4"/>
      <c r="K192" s="4"/>
    </row>
    <row r="193" spans="1:11" ht="13.5">
      <c r="A193" s="4">
        <f aca="true" t="shared" si="50" ref="A193:A208">IF($D$9=1,B193,IF($D$9=2,B193/$D$9,IF($D$9=3,(B193+1)/$D$9,IF($D$9=4,(B193+1)/$D$9,IF($D$9=6,(B193+2)/$D$9,IF($D$9=12,(B193+5)/$D$9," "))))))</f>
        <v>15.166666666666666</v>
      </c>
      <c r="B193" s="23">
        <v>177</v>
      </c>
      <c r="C193" s="4">
        <f aca="true" t="shared" si="51" ref="C193:C208">IF(TRUNC(F192)=0,0,+E193*(1/(1+$F$8))^($D$8*$D$9-B192))</f>
        <v>772.3569701684963</v>
      </c>
      <c r="D193" s="4">
        <f aca="true" t="shared" si="52" ref="D193:D208">IF(TRUNC(F192)=0,0,+E193*(1-(1/(1+$F$8))^($D$8*$D$9-B192)))</f>
        <v>12.66384047132208</v>
      </c>
      <c r="E193" s="4">
        <f aca="true" t="shared" si="53" ref="E193:E208">IF(TRUNC(F192)=0,0,PMT($F$8,$D$8*$D$9,-$F$16))</f>
        <v>785.0208106398184</v>
      </c>
      <c r="F193" s="4">
        <f aca="true" t="shared" si="54" ref="F193:F208">F192-C193</f>
        <v>2336.0023099668447</v>
      </c>
      <c r="G193" s="4"/>
      <c r="H193" s="4"/>
      <c r="I193" s="4"/>
      <c r="J193" s="4"/>
      <c r="K193" s="4"/>
    </row>
    <row r="194" spans="1:11" ht="13.5">
      <c r="A194" s="4">
        <f t="shared" si="50"/>
        <v>15.25</v>
      </c>
      <c r="B194" s="23">
        <v>178</v>
      </c>
      <c r="C194" s="4">
        <f t="shared" si="51"/>
        <v>775.5036480701264</v>
      </c>
      <c r="D194" s="4">
        <f t="shared" si="52"/>
        <v>9.517162569691964</v>
      </c>
      <c r="E194" s="4">
        <f t="shared" si="53"/>
        <v>785.0208106398184</v>
      </c>
      <c r="F194" s="4">
        <f t="shared" si="54"/>
        <v>1560.4986618967182</v>
      </c>
      <c r="G194" s="4"/>
      <c r="H194" s="4"/>
      <c r="I194" s="4"/>
      <c r="J194" s="4"/>
      <c r="K194" s="4"/>
    </row>
    <row r="195" spans="1:11" ht="13.5">
      <c r="A195" s="4">
        <f t="shared" si="50"/>
        <v>15.333333333333334</v>
      </c>
      <c r="B195" s="23">
        <v>179</v>
      </c>
      <c r="C195" s="4">
        <f t="shared" si="51"/>
        <v>778.663145927035</v>
      </c>
      <c r="D195" s="4">
        <f t="shared" si="52"/>
        <v>6.357664712783415</v>
      </c>
      <c r="E195" s="4">
        <f t="shared" si="53"/>
        <v>785.0208106398184</v>
      </c>
      <c r="F195" s="4">
        <f t="shared" si="54"/>
        <v>781.8355159696832</v>
      </c>
      <c r="G195" s="4"/>
      <c r="H195" s="4"/>
      <c r="I195" s="4"/>
      <c r="J195" s="4"/>
      <c r="K195" s="4"/>
    </row>
    <row r="196" spans="1:11" ht="13.5">
      <c r="A196" s="4">
        <f t="shared" si="50"/>
        <v>15.416666666666666</v>
      </c>
      <c r="B196" s="23">
        <v>180</v>
      </c>
      <c r="C196" s="4">
        <f t="shared" si="51"/>
        <v>781.8355159693068</v>
      </c>
      <c r="D196" s="4">
        <f t="shared" si="52"/>
        <v>3.1852946705115652</v>
      </c>
      <c r="E196" s="4">
        <f t="shared" si="53"/>
        <v>785.0208106398184</v>
      </c>
      <c r="F196" s="4">
        <f t="shared" si="54"/>
        <v>3.764171196962707E-10</v>
      </c>
      <c r="G196" s="4"/>
      <c r="H196" s="4"/>
      <c r="I196" s="4"/>
      <c r="J196" s="4"/>
      <c r="K196" s="4"/>
    </row>
    <row r="197" spans="1:11" ht="13.5">
      <c r="A197" s="4">
        <f t="shared" si="50"/>
        <v>15.5</v>
      </c>
      <c r="B197" s="23">
        <v>181</v>
      </c>
      <c r="C197" s="4">
        <f t="shared" si="51"/>
        <v>0</v>
      </c>
      <c r="D197" s="4">
        <f t="shared" si="52"/>
        <v>0</v>
      </c>
      <c r="E197" s="4">
        <f t="shared" si="53"/>
        <v>0</v>
      </c>
      <c r="F197" s="4">
        <f t="shared" si="54"/>
        <v>3.764171196962707E-10</v>
      </c>
      <c r="G197" s="2"/>
      <c r="H197" s="4"/>
      <c r="I197" s="4"/>
      <c r="J197" s="4"/>
      <c r="K197" s="4"/>
    </row>
    <row r="198" spans="1:11" ht="13.5">
      <c r="A198" s="4">
        <f t="shared" si="50"/>
        <v>15.583333333333334</v>
      </c>
      <c r="B198" s="23">
        <v>182</v>
      </c>
      <c r="C198" s="4">
        <f t="shared" si="51"/>
        <v>0</v>
      </c>
      <c r="D198" s="4">
        <f t="shared" si="52"/>
        <v>0</v>
      </c>
      <c r="E198" s="4">
        <f t="shared" si="53"/>
        <v>0</v>
      </c>
      <c r="F198" s="4">
        <f t="shared" si="54"/>
        <v>3.764171196962707E-10</v>
      </c>
      <c r="G198" s="2"/>
      <c r="H198" s="4"/>
      <c r="I198" s="4"/>
      <c r="J198" s="4"/>
      <c r="K198" s="4"/>
    </row>
    <row r="199" spans="1:11" ht="13.5">
      <c r="A199" s="4">
        <f t="shared" si="50"/>
        <v>15.666666666666666</v>
      </c>
      <c r="B199" s="23">
        <v>183</v>
      </c>
      <c r="C199" s="4">
        <f t="shared" si="51"/>
        <v>0</v>
      </c>
      <c r="D199" s="4">
        <f t="shared" si="52"/>
        <v>0</v>
      </c>
      <c r="E199" s="4">
        <f t="shared" si="53"/>
        <v>0</v>
      </c>
      <c r="F199" s="4">
        <f t="shared" si="54"/>
        <v>3.764171196962707E-10</v>
      </c>
      <c r="G199" s="2"/>
      <c r="H199" s="4"/>
      <c r="I199" s="4"/>
      <c r="J199" s="4"/>
      <c r="K199" s="4"/>
    </row>
    <row r="200" spans="1:11" ht="13.5">
      <c r="A200" s="4">
        <f t="shared" si="50"/>
        <v>15.75</v>
      </c>
      <c r="B200" s="23">
        <v>184</v>
      </c>
      <c r="C200" s="4">
        <f t="shared" si="51"/>
        <v>0</v>
      </c>
      <c r="D200" s="4">
        <f t="shared" si="52"/>
        <v>0</v>
      </c>
      <c r="E200" s="4">
        <f t="shared" si="53"/>
        <v>0</v>
      </c>
      <c r="F200" s="4">
        <f t="shared" si="54"/>
        <v>3.764171196962707E-10</v>
      </c>
      <c r="G200" s="2"/>
      <c r="H200" s="4"/>
      <c r="I200" s="4"/>
      <c r="J200" s="4"/>
      <c r="K200" s="4"/>
    </row>
    <row r="201" spans="1:11" ht="13.5">
      <c r="A201" s="4">
        <f t="shared" si="50"/>
        <v>15.833333333333334</v>
      </c>
      <c r="B201" s="23">
        <v>185</v>
      </c>
      <c r="C201" s="4">
        <f t="shared" si="51"/>
        <v>0</v>
      </c>
      <c r="D201" s="4">
        <f t="shared" si="52"/>
        <v>0</v>
      </c>
      <c r="E201" s="4">
        <f t="shared" si="53"/>
        <v>0</v>
      </c>
      <c r="F201" s="4">
        <f t="shared" si="54"/>
        <v>3.764171196962707E-10</v>
      </c>
      <c r="G201" s="2"/>
      <c r="H201" s="4"/>
      <c r="I201" s="4"/>
      <c r="J201" s="4"/>
      <c r="K201" s="4"/>
    </row>
    <row r="202" spans="1:11" ht="13.5">
      <c r="A202" s="4">
        <f t="shared" si="50"/>
        <v>15.916666666666666</v>
      </c>
      <c r="B202" s="23">
        <v>186</v>
      </c>
      <c r="C202" s="4">
        <f t="shared" si="51"/>
        <v>0</v>
      </c>
      <c r="D202" s="4">
        <f t="shared" si="52"/>
        <v>0</v>
      </c>
      <c r="E202" s="4">
        <f t="shared" si="53"/>
        <v>0</v>
      </c>
      <c r="F202" s="4">
        <f t="shared" si="54"/>
        <v>3.764171196962707E-10</v>
      </c>
      <c r="G202" s="2"/>
      <c r="H202" s="4"/>
      <c r="I202" s="4"/>
      <c r="J202" s="4"/>
      <c r="K202" s="4"/>
    </row>
    <row r="203" spans="1:11" ht="13.5">
      <c r="A203" s="4">
        <f t="shared" si="50"/>
        <v>16</v>
      </c>
      <c r="B203" s="23">
        <v>187</v>
      </c>
      <c r="C203" s="4">
        <f t="shared" si="51"/>
        <v>0</v>
      </c>
      <c r="D203" s="4">
        <f t="shared" si="52"/>
        <v>0</v>
      </c>
      <c r="E203" s="4">
        <f t="shared" si="53"/>
        <v>0</v>
      </c>
      <c r="F203" s="4">
        <f t="shared" si="54"/>
        <v>3.764171196962707E-10</v>
      </c>
      <c r="G203" s="2"/>
      <c r="H203" s="4"/>
      <c r="I203" s="4"/>
      <c r="J203" s="4"/>
      <c r="K203" s="4"/>
    </row>
    <row r="204" spans="1:11" ht="13.5">
      <c r="A204" s="4">
        <f t="shared" si="50"/>
        <v>16.083333333333332</v>
      </c>
      <c r="B204" s="23">
        <v>188</v>
      </c>
      <c r="C204" s="4">
        <f t="shared" si="51"/>
        <v>0</v>
      </c>
      <c r="D204" s="4">
        <f t="shared" si="52"/>
        <v>0</v>
      </c>
      <c r="E204" s="4">
        <f t="shared" si="53"/>
        <v>0</v>
      </c>
      <c r="F204" s="4">
        <f t="shared" si="54"/>
        <v>3.764171196962707E-10</v>
      </c>
      <c r="G204" s="2"/>
      <c r="H204" s="4"/>
      <c r="I204" s="4"/>
      <c r="J204" s="4"/>
      <c r="K204" s="4"/>
    </row>
    <row r="205" spans="1:11" ht="13.5">
      <c r="A205" s="4">
        <f t="shared" si="50"/>
        <v>16.166666666666668</v>
      </c>
      <c r="B205" s="23">
        <v>189</v>
      </c>
      <c r="C205" s="4">
        <f t="shared" si="51"/>
        <v>0</v>
      </c>
      <c r="D205" s="4">
        <f t="shared" si="52"/>
        <v>0</v>
      </c>
      <c r="E205" s="4">
        <f t="shared" si="53"/>
        <v>0</v>
      </c>
      <c r="F205" s="4">
        <f t="shared" si="54"/>
        <v>3.764171196962707E-10</v>
      </c>
      <c r="G205" s="2"/>
      <c r="H205" s="4"/>
      <c r="I205" s="4"/>
      <c r="J205" s="4"/>
      <c r="K205" s="4"/>
    </row>
    <row r="206" spans="1:11" ht="13.5">
      <c r="A206" s="4">
        <f t="shared" si="50"/>
        <v>16.25</v>
      </c>
      <c r="B206" s="23">
        <v>190</v>
      </c>
      <c r="C206" s="4">
        <f t="shared" si="51"/>
        <v>0</v>
      </c>
      <c r="D206" s="4">
        <f t="shared" si="52"/>
        <v>0</v>
      </c>
      <c r="E206" s="4">
        <f t="shared" si="53"/>
        <v>0</v>
      </c>
      <c r="F206" s="4">
        <f t="shared" si="54"/>
        <v>3.764171196962707E-10</v>
      </c>
      <c r="G206" s="2"/>
      <c r="H206" s="4"/>
      <c r="I206" s="4"/>
      <c r="J206" s="4"/>
      <c r="K206" s="4"/>
    </row>
    <row r="207" spans="1:11" ht="13.5">
      <c r="A207" s="4">
        <f t="shared" si="50"/>
        <v>16.333333333333332</v>
      </c>
      <c r="B207" s="23">
        <v>191</v>
      </c>
      <c r="C207" s="4">
        <f t="shared" si="51"/>
        <v>0</v>
      </c>
      <c r="D207" s="4">
        <f t="shared" si="52"/>
        <v>0</v>
      </c>
      <c r="E207" s="4">
        <f t="shared" si="53"/>
        <v>0</v>
      </c>
      <c r="F207" s="4">
        <f t="shared" si="54"/>
        <v>3.764171196962707E-10</v>
      </c>
      <c r="G207" s="2"/>
      <c r="H207" s="4"/>
      <c r="I207" s="4"/>
      <c r="J207" s="4"/>
      <c r="K207" s="4"/>
    </row>
    <row r="208" spans="1:11" ht="13.5">
      <c r="A208" s="4">
        <f t="shared" si="50"/>
        <v>16.416666666666668</v>
      </c>
      <c r="B208" s="23">
        <v>192</v>
      </c>
      <c r="C208" s="4">
        <f t="shared" si="51"/>
        <v>0</v>
      </c>
      <c r="D208" s="4">
        <f t="shared" si="52"/>
        <v>0</v>
      </c>
      <c r="E208" s="4">
        <f t="shared" si="53"/>
        <v>0</v>
      </c>
      <c r="F208" s="4">
        <f t="shared" si="54"/>
        <v>3.764171196962707E-10</v>
      </c>
      <c r="G208" s="2"/>
      <c r="H208" s="4"/>
      <c r="I208" s="4"/>
      <c r="J208" s="4"/>
      <c r="K208" s="4"/>
    </row>
    <row r="209" spans="1:11" ht="13.5">
      <c r="A209" s="4">
        <f aca="true" t="shared" si="55" ref="A209:A224">IF($D$9=1,B209,IF($D$9=2,B209/$D$9,IF($D$9=3,(B209+1)/$D$9,IF($D$9=4,(B209+1)/$D$9,IF($D$9=6,(B209+2)/$D$9,IF($D$9=12,(B209+5)/$D$9," "))))))</f>
        <v>16.5</v>
      </c>
      <c r="B209" s="23">
        <v>193</v>
      </c>
      <c r="C209" s="4">
        <f aca="true" t="shared" si="56" ref="C209:C224">IF(TRUNC(F208)=0,0,+E209*(1/(1+$F$8))^($D$8*$D$9-B208))</f>
        <v>0</v>
      </c>
      <c r="D209" s="4">
        <f aca="true" t="shared" si="57" ref="D209:D224">IF(TRUNC(F208)=0,0,+E209*(1-(1/(1+$F$8))^($D$8*$D$9-B208)))</f>
        <v>0</v>
      </c>
      <c r="E209" s="4">
        <f aca="true" t="shared" si="58" ref="E209:E224">IF(TRUNC(F208)=0,0,PMT($F$8,$D$8*$D$9,-$F$16))</f>
        <v>0</v>
      </c>
      <c r="F209" s="4">
        <f aca="true" t="shared" si="59" ref="F209:F224">F208-C209</f>
        <v>3.764171196962707E-10</v>
      </c>
      <c r="G209" s="2"/>
      <c r="H209" s="4"/>
      <c r="I209" s="4"/>
      <c r="J209" s="4"/>
      <c r="K209" s="4"/>
    </row>
    <row r="210" spans="1:11" ht="13.5">
      <c r="A210" s="4">
        <f t="shared" si="55"/>
        <v>16.583333333333332</v>
      </c>
      <c r="B210" s="23">
        <v>194</v>
      </c>
      <c r="C210" s="4">
        <f t="shared" si="56"/>
        <v>0</v>
      </c>
      <c r="D210" s="4">
        <f t="shared" si="57"/>
        <v>0</v>
      </c>
      <c r="E210" s="4">
        <f t="shared" si="58"/>
        <v>0</v>
      </c>
      <c r="F210" s="4">
        <f t="shared" si="59"/>
        <v>3.764171196962707E-10</v>
      </c>
      <c r="G210" s="2"/>
      <c r="H210" s="4"/>
      <c r="I210" s="4"/>
      <c r="J210" s="4"/>
      <c r="K210" s="4"/>
    </row>
    <row r="211" spans="1:11" ht="13.5">
      <c r="A211" s="4">
        <f t="shared" si="55"/>
        <v>16.666666666666668</v>
      </c>
      <c r="B211" s="23">
        <v>195</v>
      </c>
      <c r="C211" s="4">
        <f t="shared" si="56"/>
        <v>0</v>
      </c>
      <c r="D211" s="4">
        <f t="shared" si="57"/>
        <v>0</v>
      </c>
      <c r="E211" s="4">
        <f t="shared" si="58"/>
        <v>0</v>
      </c>
      <c r="F211" s="4">
        <f t="shared" si="59"/>
        <v>3.764171196962707E-10</v>
      </c>
      <c r="G211" s="2"/>
      <c r="H211" s="4"/>
      <c r="I211" s="4"/>
      <c r="J211" s="4"/>
      <c r="K211" s="4"/>
    </row>
    <row r="212" spans="1:11" ht="13.5">
      <c r="A212" s="4">
        <f t="shared" si="55"/>
        <v>16.75</v>
      </c>
      <c r="B212" s="23">
        <v>196</v>
      </c>
      <c r="C212" s="4">
        <f t="shared" si="56"/>
        <v>0</v>
      </c>
      <c r="D212" s="4">
        <f t="shared" si="57"/>
        <v>0</v>
      </c>
      <c r="E212" s="4">
        <f t="shared" si="58"/>
        <v>0</v>
      </c>
      <c r="F212" s="4">
        <f t="shared" si="59"/>
        <v>3.764171196962707E-10</v>
      </c>
      <c r="G212" s="2"/>
      <c r="H212" s="4"/>
      <c r="I212" s="4"/>
      <c r="J212" s="4"/>
      <c r="K212" s="4"/>
    </row>
    <row r="213" spans="1:11" ht="13.5">
      <c r="A213" s="4">
        <f t="shared" si="55"/>
        <v>16.833333333333332</v>
      </c>
      <c r="B213" s="23">
        <v>197</v>
      </c>
      <c r="C213" s="4">
        <f t="shared" si="56"/>
        <v>0</v>
      </c>
      <c r="D213" s="4">
        <f t="shared" si="57"/>
        <v>0</v>
      </c>
      <c r="E213" s="4">
        <f t="shared" si="58"/>
        <v>0</v>
      </c>
      <c r="F213" s="4">
        <f t="shared" si="59"/>
        <v>3.764171196962707E-10</v>
      </c>
      <c r="G213" s="2"/>
      <c r="H213" s="4"/>
      <c r="I213" s="4"/>
      <c r="J213" s="4"/>
      <c r="K213" s="4"/>
    </row>
    <row r="214" spans="1:11" ht="13.5">
      <c r="A214" s="4">
        <f t="shared" si="55"/>
        <v>16.916666666666668</v>
      </c>
      <c r="B214" s="23">
        <v>198</v>
      </c>
      <c r="C214" s="4">
        <f t="shared" si="56"/>
        <v>0</v>
      </c>
      <c r="D214" s="4">
        <f t="shared" si="57"/>
        <v>0</v>
      </c>
      <c r="E214" s="4">
        <f t="shared" si="58"/>
        <v>0</v>
      </c>
      <c r="F214" s="4">
        <f t="shared" si="59"/>
        <v>3.764171196962707E-10</v>
      </c>
      <c r="G214" s="2"/>
      <c r="H214" s="4"/>
      <c r="I214" s="4"/>
      <c r="J214" s="4"/>
      <c r="K214" s="4"/>
    </row>
    <row r="215" spans="1:11" ht="13.5">
      <c r="A215" s="4">
        <f t="shared" si="55"/>
        <v>17</v>
      </c>
      <c r="B215" s="23">
        <v>199</v>
      </c>
      <c r="C215" s="4">
        <f t="shared" si="56"/>
        <v>0</v>
      </c>
      <c r="D215" s="4">
        <f t="shared" si="57"/>
        <v>0</v>
      </c>
      <c r="E215" s="4">
        <f t="shared" si="58"/>
        <v>0</v>
      </c>
      <c r="F215" s="4">
        <f t="shared" si="59"/>
        <v>3.764171196962707E-10</v>
      </c>
      <c r="G215" s="2"/>
      <c r="H215" s="4"/>
      <c r="I215" s="4"/>
      <c r="J215" s="4"/>
      <c r="K215" s="4"/>
    </row>
    <row r="216" spans="1:11" ht="13.5">
      <c r="A216" s="4">
        <f t="shared" si="55"/>
        <v>17.083333333333332</v>
      </c>
      <c r="B216" s="23">
        <v>200</v>
      </c>
      <c r="C216" s="4">
        <f t="shared" si="56"/>
        <v>0</v>
      </c>
      <c r="D216" s="4">
        <f t="shared" si="57"/>
        <v>0</v>
      </c>
      <c r="E216" s="4">
        <f t="shared" si="58"/>
        <v>0</v>
      </c>
      <c r="F216" s="4">
        <f t="shared" si="59"/>
        <v>3.764171196962707E-10</v>
      </c>
      <c r="G216" s="2"/>
      <c r="H216" s="4"/>
      <c r="I216" s="4"/>
      <c r="J216" s="4"/>
      <c r="K216" s="4"/>
    </row>
    <row r="217" spans="1:11" ht="13.5">
      <c r="A217" s="4">
        <f t="shared" si="55"/>
        <v>17.166666666666668</v>
      </c>
      <c r="B217" s="23">
        <v>201</v>
      </c>
      <c r="C217" s="4">
        <f t="shared" si="56"/>
        <v>0</v>
      </c>
      <c r="D217" s="4">
        <f t="shared" si="57"/>
        <v>0</v>
      </c>
      <c r="E217" s="4">
        <f t="shared" si="58"/>
        <v>0</v>
      </c>
      <c r="F217" s="4">
        <f t="shared" si="59"/>
        <v>3.764171196962707E-10</v>
      </c>
      <c r="G217" s="2"/>
      <c r="H217" s="4"/>
      <c r="I217" s="4"/>
      <c r="J217" s="4"/>
      <c r="K217" s="4"/>
    </row>
    <row r="218" spans="1:11" ht="13.5">
      <c r="A218" s="4">
        <f t="shared" si="55"/>
        <v>17.25</v>
      </c>
      <c r="B218" s="23">
        <v>202</v>
      </c>
      <c r="C218" s="4">
        <f t="shared" si="56"/>
        <v>0</v>
      </c>
      <c r="D218" s="4">
        <f t="shared" si="57"/>
        <v>0</v>
      </c>
      <c r="E218" s="4">
        <f t="shared" si="58"/>
        <v>0</v>
      </c>
      <c r="F218" s="4">
        <f t="shared" si="59"/>
        <v>3.764171196962707E-10</v>
      </c>
      <c r="G218" s="2"/>
      <c r="H218" s="4"/>
      <c r="I218" s="4"/>
      <c r="J218" s="4"/>
      <c r="K218" s="4"/>
    </row>
    <row r="219" spans="1:11" ht="13.5">
      <c r="A219" s="4">
        <f t="shared" si="55"/>
        <v>17.333333333333332</v>
      </c>
      <c r="B219" s="23">
        <v>203</v>
      </c>
      <c r="C219" s="4">
        <f t="shared" si="56"/>
        <v>0</v>
      </c>
      <c r="D219" s="4">
        <f t="shared" si="57"/>
        <v>0</v>
      </c>
      <c r="E219" s="4">
        <f t="shared" si="58"/>
        <v>0</v>
      </c>
      <c r="F219" s="4">
        <f t="shared" si="59"/>
        <v>3.764171196962707E-10</v>
      </c>
      <c r="G219" s="2"/>
      <c r="H219" s="4"/>
      <c r="I219" s="4"/>
      <c r="J219" s="4"/>
      <c r="K219" s="4"/>
    </row>
    <row r="220" spans="1:11" ht="13.5">
      <c r="A220" s="4">
        <f t="shared" si="55"/>
        <v>17.416666666666668</v>
      </c>
      <c r="B220" s="23">
        <v>204</v>
      </c>
      <c r="C220" s="4">
        <f t="shared" si="56"/>
        <v>0</v>
      </c>
      <c r="D220" s="4">
        <f t="shared" si="57"/>
        <v>0</v>
      </c>
      <c r="E220" s="4">
        <f t="shared" si="58"/>
        <v>0</v>
      </c>
      <c r="F220" s="4">
        <f t="shared" si="59"/>
        <v>3.764171196962707E-10</v>
      </c>
      <c r="G220" s="2"/>
      <c r="H220" s="4"/>
      <c r="I220" s="4"/>
      <c r="J220" s="4"/>
      <c r="K220" s="4"/>
    </row>
    <row r="221" spans="1:11" ht="13.5">
      <c r="A221" s="4">
        <f t="shared" si="55"/>
        <v>17.5</v>
      </c>
      <c r="B221" s="23">
        <v>205</v>
      </c>
      <c r="C221" s="4">
        <f t="shared" si="56"/>
        <v>0</v>
      </c>
      <c r="D221" s="4">
        <f t="shared" si="57"/>
        <v>0</v>
      </c>
      <c r="E221" s="4">
        <f t="shared" si="58"/>
        <v>0</v>
      </c>
      <c r="F221" s="4">
        <f t="shared" si="59"/>
        <v>3.764171196962707E-10</v>
      </c>
      <c r="G221" s="2"/>
      <c r="H221" s="4"/>
      <c r="I221" s="4"/>
      <c r="J221" s="4"/>
      <c r="K221" s="4"/>
    </row>
    <row r="222" spans="1:11" ht="13.5">
      <c r="A222" s="4">
        <f t="shared" si="55"/>
        <v>17.583333333333332</v>
      </c>
      <c r="B222" s="23">
        <v>206</v>
      </c>
      <c r="C222" s="4">
        <f t="shared" si="56"/>
        <v>0</v>
      </c>
      <c r="D222" s="4">
        <f t="shared" si="57"/>
        <v>0</v>
      </c>
      <c r="E222" s="4">
        <f t="shared" si="58"/>
        <v>0</v>
      </c>
      <c r="F222" s="4">
        <f t="shared" si="59"/>
        <v>3.764171196962707E-10</v>
      </c>
      <c r="G222" s="2"/>
      <c r="H222" s="4"/>
      <c r="I222" s="4"/>
      <c r="J222" s="4"/>
      <c r="K222" s="4"/>
    </row>
    <row r="223" spans="1:11" ht="13.5">
      <c r="A223" s="4">
        <f t="shared" si="55"/>
        <v>17.666666666666668</v>
      </c>
      <c r="B223" s="23">
        <v>207</v>
      </c>
      <c r="C223" s="4">
        <f t="shared" si="56"/>
        <v>0</v>
      </c>
      <c r="D223" s="4">
        <f t="shared" si="57"/>
        <v>0</v>
      </c>
      <c r="E223" s="4">
        <f t="shared" si="58"/>
        <v>0</v>
      </c>
      <c r="F223" s="4">
        <f t="shared" si="59"/>
        <v>3.764171196962707E-10</v>
      </c>
      <c r="G223" s="2"/>
      <c r="H223" s="4"/>
      <c r="I223" s="4"/>
      <c r="J223" s="4"/>
      <c r="K223" s="4"/>
    </row>
    <row r="224" spans="1:11" ht="13.5">
      <c r="A224" s="4">
        <f t="shared" si="55"/>
        <v>17.75</v>
      </c>
      <c r="B224" s="23">
        <v>208</v>
      </c>
      <c r="C224" s="4">
        <f t="shared" si="56"/>
        <v>0</v>
      </c>
      <c r="D224" s="4">
        <f t="shared" si="57"/>
        <v>0</v>
      </c>
      <c r="E224" s="4">
        <f t="shared" si="58"/>
        <v>0</v>
      </c>
      <c r="F224" s="4">
        <f t="shared" si="59"/>
        <v>3.764171196962707E-10</v>
      </c>
      <c r="G224" s="2"/>
      <c r="H224" s="4"/>
      <c r="I224" s="4"/>
      <c r="J224" s="4"/>
      <c r="K224" s="4"/>
    </row>
    <row r="225" spans="1:11" ht="13.5">
      <c r="A225" s="4">
        <f aca="true" t="shared" si="60" ref="A225:A240">IF($D$9=1,B225,IF($D$9=2,B225/$D$9,IF($D$9=3,(B225+1)/$D$9,IF($D$9=4,(B225+1)/$D$9,IF($D$9=6,(B225+2)/$D$9,IF($D$9=12,(B225+5)/$D$9," "))))))</f>
        <v>17.833333333333332</v>
      </c>
      <c r="B225" s="23">
        <v>209</v>
      </c>
      <c r="C225" s="4">
        <f aca="true" t="shared" si="61" ref="C225:C240">IF(TRUNC(F224)=0,0,+E225*(1/(1+$F$8))^($D$8*$D$9-B224))</f>
        <v>0</v>
      </c>
      <c r="D225" s="4">
        <f aca="true" t="shared" si="62" ref="D225:D240">IF(TRUNC(F224)=0,0,+E225*(1-(1/(1+$F$8))^($D$8*$D$9-B224)))</f>
        <v>0</v>
      </c>
      <c r="E225" s="4">
        <f aca="true" t="shared" si="63" ref="E225:E240">IF(TRUNC(F224)=0,0,PMT($F$8,$D$8*$D$9,-$F$16))</f>
        <v>0</v>
      </c>
      <c r="F225" s="4">
        <f aca="true" t="shared" si="64" ref="F225:F240">F224-C225</f>
        <v>3.764171196962707E-10</v>
      </c>
      <c r="G225" s="2"/>
      <c r="H225" s="4"/>
      <c r="I225" s="4"/>
      <c r="J225" s="4"/>
      <c r="K225" s="4"/>
    </row>
    <row r="226" spans="1:11" ht="13.5">
      <c r="A226" s="4">
        <f t="shared" si="60"/>
        <v>17.916666666666668</v>
      </c>
      <c r="B226" s="23">
        <v>210</v>
      </c>
      <c r="C226" s="4">
        <f t="shared" si="61"/>
        <v>0</v>
      </c>
      <c r="D226" s="4">
        <f t="shared" si="62"/>
        <v>0</v>
      </c>
      <c r="E226" s="4">
        <f t="shared" si="63"/>
        <v>0</v>
      </c>
      <c r="F226" s="4">
        <f t="shared" si="64"/>
        <v>3.764171196962707E-10</v>
      </c>
      <c r="G226" s="2"/>
      <c r="H226" s="4"/>
      <c r="I226" s="4"/>
      <c r="J226" s="4"/>
      <c r="K226" s="4"/>
    </row>
    <row r="227" spans="1:11" ht="13.5">
      <c r="A227" s="4">
        <f t="shared" si="60"/>
        <v>18</v>
      </c>
      <c r="B227" s="23">
        <v>211</v>
      </c>
      <c r="C227" s="4">
        <f t="shared" si="61"/>
        <v>0</v>
      </c>
      <c r="D227" s="4">
        <f t="shared" si="62"/>
        <v>0</v>
      </c>
      <c r="E227" s="4">
        <f t="shared" si="63"/>
        <v>0</v>
      </c>
      <c r="F227" s="4">
        <f t="shared" si="64"/>
        <v>3.764171196962707E-10</v>
      </c>
      <c r="G227" s="2"/>
      <c r="H227" s="4"/>
      <c r="I227" s="4"/>
      <c r="J227" s="4"/>
      <c r="K227" s="4"/>
    </row>
    <row r="228" spans="1:11" ht="13.5">
      <c r="A228" s="4">
        <f t="shared" si="60"/>
        <v>18.083333333333332</v>
      </c>
      <c r="B228" s="23">
        <v>212</v>
      </c>
      <c r="C228" s="4">
        <f t="shared" si="61"/>
        <v>0</v>
      </c>
      <c r="D228" s="4">
        <f t="shared" si="62"/>
        <v>0</v>
      </c>
      <c r="E228" s="4">
        <f t="shared" si="63"/>
        <v>0</v>
      </c>
      <c r="F228" s="4">
        <f t="shared" si="64"/>
        <v>3.764171196962707E-10</v>
      </c>
      <c r="G228" s="2"/>
      <c r="H228" s="4"/>
      <c r="I228" s="4"/>
      <c r="J228" s="4"/>
      <c r="K228" s="4"/>
    </row>
    <row r="229" spans="1:11" ht="13.5">
      <c r="A229" s="4">
        <f t="shared" si="60"/>
        <v>18.166666666666668</v>
      </c>
      <c r="B229" s="23">
        <v>213</v>
      </c>
      <c r="C229" s="4">
        <f t="shared" si="61"/>
        <v>0</v>
      </c>
      <c r="D229" s="4">
        <f t="shared" si="62"/>
        <v>0</v>
      </c>
      <c r="E229" s="4">
        <f t="shared" si="63"/>
        <v>0</v>
      </c>
      <c r="F229" s="4">
        <f t="shared" si="64"/>
        <v>3.764171196962707E-10</v>
      </c>
      <c r="G229" s="2"/>
      <c r="H229" s="4"/>
      <c r="I229" s="4"/>
      <c r="J229" s="4"/>
      <c r="K229" s="4"/>
    </row>
    <row r="230" spans="1:11" ht="13.5">
      <c r="A230" s="4">
        <f t="shared" si="60"/>
        <v>18.25</v>
      </c>
      <c r="B230" s="23">
        <v>214</v>
      </c>
      <c r="C230" s="4">
        <f t="shared" si="61"/>
        <v>0</v>
      </c>
      <c r="D230" s="4">
        <f t="shared" si="62"/>
        <v>0</v>
      </c>
      <c r="E230" s="4">
        <f t="shared" si="63"/>
        <v>0</v>
      </c>
      <c r="F230" s="4">
        <f t="shared" si="64"/>
        <v>3.764171196962707E-10</v>
      </c>
      <c r="G230" s="2"/>
      <c r="H230" s="4"/>
      <c r="I230" s="4"/>
      <c r="J230" s="4"/>
      <c r="K230" s="4"/>
    </row>
    <row r="231" spans="1:11" ht="13.5">
      <c r="A231" s="4">
        <f t="shared" si="60"/>
        <v>18.333333333333332</v>
      </c>
      <c r="B231" s="23">
        <v>215</v>
      </c>
      <c r="C231" s="4">
        <f t="shared" si="61"/>
        <v>0</v>
      </c>
      <c r="D231" s="4">
        <f t="shared" si="62"/>
        <v>0</v>
      </c>
      <c r="E231" s="4">
        <f t="shared" si="63"/>
        <v>0</v>
      </c>
      <c r="F231" s="4">
        <f t="shared" si="64"/>
        <v>3.764171196962707E-10</v>
      </c>
      <c r="G231" s="2"/>
      <c r="H231" s="4"/>
      <c r="I231" s="4"/>
      <c r="J231" s="4"/>
      <c r="K231" s="4"/>
    </row>
    <row r="232" spans="1:11" ht="13.5">
      <c r="A232" s="4">
        <f t="shared" si="60"/>
        <v>18.416666666666668</v>
      </c>
      <c r="B232" s="23">
        <v>216</v>
      </c>
      <c r="C232" s="4">
        <f t="shared" si="61"/>
        <v>0</v>
      </c>
      <c r="D232" s="4">
        <f t="shared" si="62"/>
        <v>0</v>
      </c>
      <c r="E232" s="4">
        <f t="shared" si="63"/>
        <v>0</v>
      </c>
      <c r="F232" s="4">
        <f t="shared" si="64"/>
        <v>3.764171196962707E-10</v>
      </c>
      <c r="G232" s="2"/>
      <c r="H232" s="4"/>
      <c r="I232" s="4"/>
      <c r="J232" s="4"/>
      <c r="K232" s="4"/>
    </row>
    <row r="233" spans="1:11" ht="13.5">
      <c r="A233" s="4">
        <f t="shared" si="60"/>
        <v>18.5</v>
      </c>
      <c r="B233" s="23">
        <v>217</v>
      </c>
      <c r="C233" s="4">
        <f t="shared" si="61"/>
        <v>0</v>
      </c>
      <c r="D233" s="4">
        <f t="shared" si="62"/>
        <v>0</v>
      </c>
      <c r="E233" s="4">
        <f t="shared" si="63"/>
        <v>0</v>
      </c>
      <c r="F233" s="4">
        <f t="shared" si="64"/>
        <v>3.764171196962707E-10</v>
      </c>
      <c r="G233" s="2"/>
      <c r="H233" s="4"/>
      <c r="I233" s="4"/>
      <c r="J233" s="4"/>
      <c r="K233" s="4"/>
    </row>
    <row r="234" spans="1:11" ht="13.5">
      <c r="A234" s="4">
        <f t="shared" si="60"/>
        <v>18.583333333333332</v>
      </c>
      <c r="B234" s="23">
        <v>218</v>
      </c>
      <c r="C234" s="4">
        <f t="shared" si="61"/>
        <v>0</v>
      </c>
      <c r="D234" s="4">
        <f t="shared" si="62"/>
        <v>0</v>
      </c>
      <c r="E234" s="4">
        <f t="shared" si="63"/>
        <v>0</v>
      </c>
      <c r="F234" s="4">
        <f t="shared" si="64"/>
        <v>3.764171196962707E-10</v>
      </c>
      <c r="G234" s="2"/>
      <c r="H234" s="4"/>
      <c r="I234" s="4"/>
      <c r="J234" s="4"/>
      <c r="K234" s="4"/>
    </row>
    <row r="235" spans="1:11" ht="13.5">
      <c r="A235" s="4">
        <f t="shared" si="60"/>
        <v>18.666666666666668</v>
      </c>
      <c r="B235" s="23">
        <v>219</v>
      </c>
      <c r="C235" s="4">
        <f t="shared" si="61"/>
        <v>0</v>
      </c>
      <c r="D235" s="4">
        <f t="shared" si="62"/>
        <v>0</v>
      </c>
      <c r="E235" s="4">
        <f t="shared" si="63"/>
        <v>0</v>
      </c>
      <c r="F235" s="4">
        <f t="shared" si="64"/>
        <v>3.764171196962707E-10</v>
      </c>
      <c r="G235" s="2"/>
      <c r="H235" s="4"/>
      <c r="I235" s="4"/>
      <c r="J235" s="4"/>
      <c r="K235" s="4"/>
    </row>
    <row r="236" spans="1:11" ht="13.5">
      <c r="A236" s="4">
        <f t="shared" si="60"/>
        <v>18.75</v>
      </c>
      <c r="B236" s="23">
        <v>220</v>
      </c>
      <c r="C236" s="4">
        <f t="shared" si="61"/>
        <v>0</v>
      </c>
      <c r="D236" s="4">
        <f t="shared" si="62"/>
        <v>0</v>
      </c>
      <c r="E236" s="4">
        <f t="shared" si="63"/>
        <v>0</v>
      </c>
      <c r="F236" s="4">
        <f t="shared" si="64"/>
        <v>3.764171196962707E-10</v>
      </c>
      <c r="G236" s="2"/>
      <c r="H236" s="4"/>
      <c r="I236" s="4"/>
      <c r="J236" s="4"/>
      <c r="K236" s="4"/>
    </row>
    <row r="237" spans="1:11" ht="13.5">
      <c r="A237" s="4">
        <f t="shared" si="60"/>
        <v>18.833333333333332</v>
      </c>
      <c r="B237" s="23">
        <v>221</v>
      </c>
      <c r="C237" s="4">
        <f t="shared" si="61"/>
        <v>0</v>
      </c>
      <c r="D237" s="4">
        <f t="shared" si="62"/>
        <v>0</v>
      </c>
      <c r="E237" s="4">
        <f t="shared" si="63"/>
        <v>0</v>
      </c>
      <c r="F237" s="4">
        <f t="shared" si="64"/>
        <v>3.764171196962707E-10</v>
      </c>
      <c r="G237" s="2"/>
      <c r="H237" s="4"/>
      <c r="I237" s="4"/>
      <c r="J237" s="4"/>
      <c r="K237" s="4"/>
    </row>
    <row r="238" spans="1:11" ht="13.5">
      <c r="A238" s="4">
        <f t="shared" si="60"/>
        <v>18.916666666666668</v>
      </c>
      <c r="B238" s="23">
        <v>222</v>
      </c>
      <c r="C238" s="4">
        <f t="shared" si="61"/>
        <v>0</v>
      </c>
      <c r="D238" s="4">
        <f t="shared" si="62"/>
        <v>0</v>
      </c>
      <c r="E238" s="4">
        <f t="shared" si="63"/>
        <v>0</v>
      </c>
      <c r="F238" s="4">
        <f t="shared" si="64"/>
        <v>3.764171196962707E-10</v>
      </c>
      <c r="G238" s="2"/>
      <c r="H238" s="4"/>
      <c r="I238" s="4"/>
      <c r="J238" s="4"/>
      <c r="K238" s="4"/>
    </row>
    <row r="239" spans="1:11" ht="13.5">
      <c r="A239" s="4">
        <f t="shared" si="60"/>
        <v>19</v>
      </c>
      <c r="B239" s="23">
        <v>223</v>
      </c>
      <c r="C239" s="4">
        <f t="shared" si="61"/>
        <v>0</v>
      </c>
      <c r="D239" s="4">
        <f t="shared" si="62"/>
        <v>0</v>
      </c>
      <c r="E239" s="4">
        <f t="shared" si="63"/>
        <v>0</v>
      </c>
      <c r="F239" s="4">
        <f t="shared" si="64"/>
        <v>3.764171196962707E-10</v>
      </c>
      <c r="G239" s="2"/>
      <c r="H239" s="4"/>
      <c r="I239" s="4"/>
      <c r="J239" s="4"/>
      <c r="K239" s="4"/>
    </row>
    <row r="240" spans="1:11" ht="13.5">
      <c r="A240" s="4">
        <f t="shared" si="60"/>
        <v>19.083333333333332</v>
      </c>
      <c r="B240" s="23">
        <v>224</v>
      </c>
      <c r="C240" s="4">
        <f t="shared" si="61"/>
        <v>0</v>
      </c>
      <c r="D240" s="4">
        <f t="shared" si="62"/>
        <v>0</v>
      </c>
      <c r="E240" s="4">
        <f t="shared" si="63"/>
        <v>0</v>
      </c>
      <c r="F240" s="4">
        <f t="shared" si="64"/>
        <v>3.764171196962707E-10</v>
      </c>
      <c r="G240" s="2"/>
      <c r="H240" s="4"/>
      <c r="I240" s="4"/>
      <c r="J240" s="4"/>
      <c r="K240" s="4"/>
    </row>
    <row r="241" spans="1:11" ht="13.5">
      <c r="A241" s="4">
        <f aca="true" t="shared" si="65" ref="A241:A256">IF($D$9=1,B241,IF($D$9=2,B241/$D$9,IF($D$9=3,(B241+1)/$D$9,IF($D$9=4,(B241+1)/$D$9,IF($D$9=6,(B241+2)/$D$9,IF($D$9=12,(B241+5)/$D$9," "))))))</f>
        <v>19.166666666666668</v>
      </c>
      <c r="B241" s="23">
        <v>225</v>
      </c>
      <c r="C241" s="4">
        <f aca="true" t="shared" si="66" ref="C241:C256">IF(TRUNC(F240)=0,0,+E241*(1/(1+$F$8))^($D$8*$D$9-B240))</f>
        <v>0</v>
      </c>
      <c r="D241" s="4">
        <f aca="true" t="shared" si="67" ref="D241:D256">IF(TRUNC(F240)=0,0,+E241*(1-(1/(1+$F$8))^($D$8*$D$9-B240)))</f>
        <v>0</v>
      </c>
      <c r="E241" s="4">
        <f aca="true" t="shared" si="68" ref="E241:E256">IF(TRUNC(F240)=0,0,PMT($F$8,$D$8*$D$9,-$F$16))</f>
        <v>0</v>
      </c>
      <c r="F241" s="4">
        <f aca="true" t="shared" si="69" ref="F241:F256">F240-C241</f>
        <v>3.764171196962707E-10</v>
      </c>
      <c r="G241" s="2"/>
      <c r="H241" s="4"/>
      <c r="I241" s="4"/>
      <c r="J241" s="4"/>
      <c r="K241" s="4"/>
    </row>
    <row r="242" spans="1:11" ht="13.5">
      <c r="A242" s="4">
        <f t="shared" si="65"/>
        <v>19.25</v>
      </c>
      <c r="B242" s="23">
        <v>226</v>
      </c>
      <c r="C242" s="4">
        <f t="shared" si="66"/>
        <v>0</v>
      </c>
      <c r="D242" s="4">
        <f t="shared" si="67"/>
        <v>0</v>
      </c>
      <c r="E242" s="4">
        <f t="shared" si="68"/>
        <v>0</v>
      </c>
      <c r="F242" s="4">
        <f t="shared" si="69"/>
        <v>3.764171196962707E-10</v>
      </c>
      <c r="G242" s="2"/>
      <c r="H242" s="4"/>
      <c r="I242" s="4"/>
      <c r="J242" s="4"/>
      <c r="K242" s="4"/>
    </row>
    <row r="243" spans="1:11" ht="13.5">
      <c r="A243" s="4">
        <f t="shared" si="65"/>
        <v>19.333333333333332</v>
      </c>
      <c r="B243" s="23">
        <v>227</v>
      </c>
      <c r="C243" s="4">
        <f t="shared" si="66"/>
        <v>0</v>
      </c>
      <c r="D243" s="4">
        <f t="shared" si="67"/>
        <v>0</v>
      </c>
      <c r="E243" s="4">
        <f t="shared" si="68"/>
        <v>0</v>
      </c>
      <c r="F243" s="4">
        <f t="shared" si="69"/>
        <v>3.764171196962707E-10</v>
      </c>
      <c r="G243" s="2"/>
      <c r="H243" s="4"/>
      <c r="I243" s="4"/>
      <c r="J243" s="4"/>
      <c r="K243" s="4"/>
    </row>
    <row r="244" spans="1:11" ht="13.5">
      <c r="A244" s="4">
        <f t="shared" si="65"/>
        <v>19.416666666666668</v>
      </c>
      <c r="B244" s="23">
        <v>228</v>
      </c>
      <c r="C244" s="4">
        <f t="shared" si="66"/>
        <v>0</v>
      </c>
      <c r="D244" s="4">
        <f t="shared" si="67"/>
        <v>0</v>
      </c>
      <c r="E244" s="4">
        <f t="shared" si="68"/>
        <v>0</v>
      </c>
      <c r="F244" s="4">
        <f t="shared" si="69"/>
        <v>3.764171196962707E-10</v>
      </c>
      <c r="G244" s="2"/>
      <c r="H244" s="4"/>
      <c r="I244" s="4"/>
      <c r="J244" s="4"/>
      <c r="K244" s="4"/>
    </row>
    <row r="245" spans="1:11" ht="13.5">
      <c r="A245" s="4">
        <f t="shared" si="65"/>
        <v>19.5</v>
      </c>
      <c r="B245" s="23">
        <v>229</v>
      </c>
      <c r="C245" s="4">
        <f t="shared" si="66"/>
        <v>0</v>
      </c>
      <c r="D245" s="4">
        <f t="shared" si="67"/>
        <v>0</v>
      </c>
      <c r="E245" s="4">
        <f t="shared" si="68"/>
        <v>0</v>
      </c>
      <c r="F245" s="4">
        <f t="shared" si="69"/>
        <v>3.764171196962707E-10</v>
      </c>
      <c r="G245" s="2"/>
      <c r="H245" s="4"/>
      <c r="I245" s="4"/>
      <c r="J245" s="4"/>
      <c r="K245" s="4"/>
    </row>
    <row r="246" spans="1:11" ht="13.5">
      <c r="A246" s="4">
        <f t="shared" si="65"/>
        <v>19.583333333333332</v>
      </c>
      <c r="B246" s="23">
        <v>230</v>
      </c>
      <c r="C246" s="4">
        <f t="shared" si="66"/>
        <v>0</v>
      </c>
      <c r="D246" s="4">
        <f t="shared" si="67"/>
        <v>0</v>
      </c>
      <c r="E246" s="4">
        <f t="shared" si="68"/>
        <v>0</v>
      </c>
      <c r="F246" s="4">
        <f t="shared" si="69"/>
        <v>3.764171196962707E-10</v>
      </c>
      <c r="G246" s="2"/>
      <c r="H246" s="4"/>
      <c r="I246" s="4"/>
      <c r="J246" s="4"/>
      <c r="K246" s="4"/>
    </row>
    <row r="247" spans="1:11" ht="13.5">
      <c r="A247" s="4">
        <f t="shared" si="65"/>
        <v>19.666666666666668</v>
      </c>
      <c r="B247" s="23">
        <v>231</v>
      </c>
      <c r="C247" s="4">
        <f t="shared" si="66"/>
        <v>0</v>
      </c>
      <c r="D247" s="4">
        <f t="shared" si="67"/>
        <v>0</v>
      </c>
      <c r="E247" s="4">
        <f t="shared" si="68"/>
        <v>0</v>
      </c>
      <c r="F247" s="4">
        <f t="shared" si="69"/>
        <v>3.764171196962707E-10</v>
      </c>
      <c r="G247" s="2"/>
      <c r="H247" s="4"/>
      <c r="I247" s="4"/>
      <c r="J247" s="4"/>
      <c r="K247" s="4"/>
    </row>
    <row r="248" spans="1:11" ht="13.5">
      <c r="A248" s="4">
        <f t="shared" si="65"/>
        <v>19.75</v>
      </c>
      <c r="B248" s="23">
        <v>232</v>
      </c>
      <c r="C248" s="4">
        <f t="shared" si="66"/>
        <v>0</v>
      </c>
      <c r="D248" s="4">
        <f t="shared" si="67"/>
        <v>0</v>
      </c>
      <c r="E248" s="4">
        <f t="shared" si="68"/>
        <v>0</v>
      </c>
      <c r="F248" s="4">
        <f t="shared" si="69"/>
        <v>3.764171196962707E-10</v>
      </c>
      <c r="G248" s="2"/>
      <c r="H248" s="4"/>
      <c r="I248" s="4"/>
      <c r="J248" s="4"/>
      <c r="K248" s="4"/>
    </row>
    <row r="249" spans="1:11" ht="13.5">
      <c r="A249" s="4">
        <f t="shared" si="65"/>
        <v>19.833333333333332</v>
      </c>
      <c r="B249" s="23">
        <v>233</v>
      </c>
      <c r="C249" s="4">
        <f t="shared" si="66"/>
        <v>0</v>
      </c>
      <c r="D249" s="4">
        <f t="shared" si="67"/>
        <v>0</v>
      </c>
      <c r="E249" s="4">
        <f t="shared" si="68"/>
        <v>0</v>
      </c>
      <c r="F249" s="4">
        <f t="shared" si="69"/>
        <v>3.764171196962707E-10</v>
      </c>
      <c r="G249" s="2"/>
      <c r="H249" s="4"/>
      <c r="I249" s="4"/>
      <c r="J249" s="4"/>
      <c r="K249" s="4"/>
    </row>
    <row r="250" spans="1:11" ht="13.5">
      <c r="A250" s="4">
        <f t="shared" si="65"/>
        <v>19.916666666666668</v>
      </c>
      <c r="B250" s="23">
        <v>234</v>
      </c>
      <c r="C250" s="4">
        <f t="shared" si="66"/>
        <v>0</v>
      </c>
      <c r="D250" s="4">
        <f t="shared" si="67"/>
        <v>0</v>
      </c>
      <c r="E250" s="4">
        <f t="shared" si="68"/>
        <v>0</v>
      </c>
      <c r="F250" s="4">
        <f t="shared" si="69"/>
        <v>3.764171196962707E-10</v>
      </c>
      <c r="G250" s="2"/>
      <c r="H250" s="4"/>
      <c r="I250" s="4"/>
      <c r="J250" s="4"/>
      <c r="K250" s="4"/>
    </row>
    <row r="251" spans="1:11" ht="13.5">
      <c r="A251" s="4">
        <f t="shared" si="65"/>
        <v>20</v>
      </c>
      <c r="B251" s="23">
        <v>235</v>
      </c>
      <c r="C251" s="4">
        <f t="shared" si="66"/>
        <v>0</v>
      </c>
      <c r="D251" s="4">
        <f t="shared" si="67"/>
        <v>0</v>
      </c>
      <c r="E251" s="4">
        <f t="shared" si="68"/>
        <v>0</v>
      </c>
      <c r="F251" s="4">
        <f t="shared" si="69"/>
        <v>3.764171196962707E-10</v>
      </c>
      <c r="G251" s="2"/>
      <c r="H251" s="4"/>
      <c r="I251" s="4"/>
      <c r="J251" s="4"/>
      <c r="K251" s="4"/>
    </row>
    <row r="252" spans="1:11" ht="13.5">
      <c r="A252" s="4">
        <f t="shared" si="65"/>
        <v>20.083333333333332</v>
      </c>
      <c r="B252" s="23">
        <v>236</v>
      </c>
      <c r="C252" s="4">
        <f t="shared" si="66"/>
        <v>0</v>
      </c>
      <c r="D252" s="4">
        <f t="shared" si="67"/>
        <v>0</v>
      </c>
      <c r="E252" s="4">
        <f t="shared" si="68"/>
        <v>0</v>
      </c>
      <c r="F252" s="4">
        <f t="shared" si="69"/>
        <v>3.764171196962707E-10</v>
      </c>
      <c r="G252" s="2"/>
      <c r="H252" s="4"/>
      <c r="I252" s="4"/>
      <c r="J252" s="4"/>
      <c r="K252" s="4"/>
    </row>
    <row r="253" spans="1:11" ht="13.5">
      <c r="A253" s="4">
        <f t="shared" si="65"/>
        <v>20.166666666666668</v>
      </c>
      <c r="B253" s="23">
        <v>237</v>
      </c>
      <c r="C253" s="4">
        <f t="shared" si="66"/>
        <v>0</v>
      </c>
      <c r="D253" s="4">
        <f t="shared" si="67"/>
        <v>0</v>
      </c>
      <c r="E253" s="4">
        <f t="shared" si="68"/>
        <v>0</v>
      </c>
      <c r="F253" s="4">
        <f t="shared" si="69"/>
        <v>3.764171196962707E-10</v>
      </c>
      <c r="G253" s="2"/>
      <c r="H253" s="4"/>
      <c r="I253" s="4"/>
      <c r="J253" s="4"/>
      <c r="K253" s="4"/>
    </row>
    <row r="254" spans="1:11" ht="13.5">
      <c r="A254" s="4">
        <f t="shared" si="65"/>
        <v>20.25</v>
      </c>
      <c r="B254" s="23">
        <v>238</v>
      </c>
      <c r="C254" s="4">
        <f t="shared" si="66"/>
        <v>0</v>
      </c>
      <c r="D254" s="4">
        <f t="shared" si="67"/>
        <v>0</v>
      </c>
      <c r="E254" s="4">
        <f t="shared" si="68"/>
        <v>0</v>
      </c>
      <c r="F254" s="4">
        <f t="shared" si="69"/>
        <v>3.764171196962707E-10</v>
      </c>
      <c r="G254" s="2"/>
      <c r="H254" s="4"/>
      <c r="I254" s="4"/>
      <c r="J254" s="4"/>
      <c r="K254" s="4"/>
    </row>
    <row r="255" spans="1:11" ht="13.5">
      <c r="A255" s="4">
        <f t="shared" si="65"/>
        <v>20.333333333333332</v>
      </c>
      <c r="B255" s="23">
        <v>239</v>
      </c>
      <c r="C255" s="4">
        <f t="shared" si="66"/>
        <v>0</v>
      </c>
      <c r="D255" s="4">
        <f t="shared" si="67"/>
        <v>0</v>
      </c>
      <c r="E255" s="4">
        <f t="shared" si="68"/>
        <v>0</v>
      </c>
      <c r="F255" s="4">
        <f t="shared" si="69"/>
        <v>3.764171196962707E-10</v>
      </c>
      <c r="G255" s="2"/>
      <c r="H255" s="4"/>
      <c r="I255" s="4"/>
      <c r="J255" s="4"/>
      <c r="K255" s="4"/>
    </row>
    <row r="256" spans="1:11" ht="13.5">
      <c r="A256" s="4">
        <f t="shared" si="65"/>
        <v>20.416666666666668</v>
      </c>
      <c r="B256" s="23">
        <v>240</v>
      </c>
      <c r="C256" s="4">
        <f t="shared" si="66"/>
        <v>0</v>
      </c>
      <c r="D256" s="4">
        <f t="shared" si="67"/>
        <v>0</v>
      </c>
      <c r="E256" s="4">
        <f t="shared" si="68"/>
        <v>0</v>
      </c>
      <c r="F256" s="4">
        <f t="shared" si="69"/>
        <v>3.764171196962707E-10</v>
      </c>
      <c r="G256" s="2"/>
      <c r="H256" s="4"/>
      <c r="I256" s="4"/>
      <c r="J256" s="4"/>
      <c r="K256" s="4"/>
    </row>
    <row r="257" spans="1:11" ht="13.5">
      <c r="A257" s="4">
        <f aca="true" t="shared" si="70" ref="A257:A272">IF($D$9=1,B257,IF($D$9=2,B257/$D$9,IF($D$9=3,(B257+1)/$D$9,IF($D$9=4,(B257+1)/$D$9,IF($D$9=6,(B257+2)/$D$9,IF($D$9=12,(B257+5)/$D$9," "))))))</f>
        <v>20.5</v>
      </c>
      <c r="B257" s="23">
        <v>241</v>
      </c>
      <c r="C257" s="4">
        <f aca="true" t="shared" si="71" ref="C257:C272">IF(TRUNC(F256)=0,0,+E257*(1/(1+$F$8))^($D$8*$D$9-B256))</f>
        <v>0</v>
      </c>
      <c r="D257" s="4">
        <f aca="true" t="shared" si="72" ref="D257:D272">IF(TRUNC(F256)=0,0,+E257*(1-(1/(1+$F$8))^($D$8*$D$9-B256)))</f>
        <v>0</v>
      </c>
      <c r="E257" s="4">
        <f aca="true" t="shared" si="73" ref="E257:E272">IF(TRUNC(F256)=0,0,PMT($F$8,$D$8*$D$9,-$F$16))</f>
        <v>0</v>
      </c>
      <c r="F257" s="4">
        <f aca="true" t="shared" si="74" ref="F257:F272">F256-C257</f>
        <v>3.764171196962707E-10</v>
      </c>
      <c r="G257" s="2"/>
      <c r="H257" s="4"/>
      <c r="I257" s="4"/>
      <c r="J257" s="4"/>
      <c r="K257" s="4"/>
    </row>
    <row r="258" spans="1:11" ht="13.5">
      <c r="A258" s="4">
        <f t="shared" si="70"/>
        <v>20.583333333333332</v>
      </c>
      <c r="B258" s="23">
        <v>242</v>
      </c>
      <c r="C258" s="4">
        <f t="shared" si="71"/>
        <v>0</v>
      </c>
      <c r="D258" s="4">
        <f t="shared" si="72"/>
        <v>0</v>
      </c>
      <c r="E258" s="4">
        <f t="shared" si="73"/>
        <v>0</v>
      </c>
      <c r="F258" s="4">
        <f t="shared" si="74"/>
        <v>3.764171196962707E-10</v>
      </c>
      <c r="G258" s="2"/>
      <c r="H258" s="4"/>
      <c r="I258" s="4"/>
      <c r="J258" s="4"/>
      <c r="K258" s="4"/>
    </row>
    <row r="259" spans="1:11" ht="13.5">
      <c r="A259" s="4">
        <f t="shared" si="70"/>
        <v>20.666666666666668</v>
      </c>
      <c r="B259" s="23">
        <v>243</v>
      </c>
      <c r="C259" s="4">
        <f t="shared" si="71"/>
        <v>0</v>
      </c>
      <c r="D259" s="4">
        <f t="shared" si="72"/>
        <v>0</v>
      </c>
      <c r="E259" s="4">
        <f t="shared" si="73"/>
        <v>0</v>
      </c>
      <c r="F259" s="4">
        <f t="shared" si="74"/>
        <v>3.764171196962707E-10</v>
      </c>
      <c r="G259" s="2"/>
      <c r="H259" s="4"/>
      <c r="I259" s="4"/>
      <c r="J259" s="4"/>
      <c r="K259" s="4"/>
    </row>
    <row r="260" spans="1:11" ht="13.5">
      <c r="A260" s="4">
        <f t="shared" si="70"/>
        <v>20.75</v>
      </c>
      <c r="B260" s="23">
        <v>244</v>
      </c>
      <c r="C260" s="4">
        <f t="shared" si="71"/>
        <v>0</v>
      </c>
      <c r="D260" s="4">
        <f t="shared" si="72"/>
        <v>0</v>
      </c>
      <c r="E260" s="4">
        <f t="shared" si="73"/>
        <v>0</v>
      </c>
      <c r="F260" s="4">
        <f t="shared" si="74"/>
        <v>3.764171196962707E-10</v>
      </c>
      <c r="G260" s="2"/>
      <c r="H260" s="4"/>
      <c r="I260" s="4"/>
      <c r="J260" s="4"/>
      <c r="K260" s="4"/>
    </row>
    <row r="261" spans="1:11" ht="13.5">
      <c r="A261" s="4">
        <f t="shared" si="70"/>
        <v>20.833333333333332</v>
      </c>
      <c r="B261" s="23">
        <v>245</v>
      </c>
      <c r="C261" s="4">
        <f t="shared" si="71"/>
        <v>0</v>
      </c>
      <c r="D261" s="4">
        <f t="shared" si="72"/>
        <v>0</v>
      </c>
      <c r="E261" s="4">
        <f t="shared" si="73"/>
        <v>0</v>
      </c>
      <c r="F261" s="4">
        <f t="shared" si="74"/>
        <v>3.764171196962707E-10</v>
      </c>
      <c r="G261" s="2"/>
      <c r="H261" s="4"/>
      <c r="I261" s="4"/>
      <c r="J261" s="4"/>
      <c r="K261" s="4"/>
    </row>
    <row r="262" spans="1:11" ht="13.5">
      <c r="A262" s="4">
        <f t="shared" si="70"/>
        <v>20.916666666666668</v>
      </c>
      <c r="B262" s="23">
        <v>246</v>
      </c>
      <c r="C262" s="4">
        <f t="shared" si="71"/>
        <v>0</v>
      </c>
      <c r="D262" s="4">
        <f t="shared" si="72"/>
        <v>0</v>
      </c>
      <c r="E262" s="4">
        <f t="shared" si="73"/>
        <v>0</v>
      </c>
      <c r="F262" s="4">
        <f t="shared" si="74"/>
        <v>3.764171196962707E-10</v>
      </c>
      <c r="G262" s="2"/>
      <c r="H262" s="4"/>
      <c r="I262" s="4"/>
      <c r="J262" s="4"/>
      <c r="K262" s="4"/>
    </row>
    <row r="263" spans="1:11" ht="13.5">
      <c r="A263" s="4">
        <f t="shared" si="70"/>
        <v>21</v>
      </c>
      <c r="B263" s="23">
        <v>247</v>
      </c>
      <c r="C263" s="4">
        <f t="shared" si="71"/>
        <v>0</v>
      </c>
      <c r="D263" s="4">
        <f t="shared" si="72"/>
        <v>0</v>
      </c>
      <c r="E263" s="4">
        <f t="shared" si="73"/>
        <v>0</v>
      </c>
      <c r="F263" s="4">
        <f t="shared" si="74"/>
        <v>3.764171196962707E-10</v>
      </c>
      <c r="G263" s="2"/>
      <c r="H263" s="4"/>
      <c r="I263" s="4"/>
      <c r="J263" s="4"/>
      <c r="K263" s="4"/>
    </row>
    <row r="264" spans="1:11" ht="13.5">
      <c r="A264" s="4">
        <f t="shared" si="70"/>
        <v>21.083333333333332</v>
      </c>
      <c r="B264" s="23">
        <v>248</v>
      </c>
      <c r="C264" s="4">
        <f t="shared" si="71"/>
        <v>0</v>
      </c>
      <c r="D264" s="4">
        <f t="shared" si="72"/>
        <v>0</v>
      </c>
      <c r="E264" s="4">
        <f t="shared" si="73"/>
        <v>0</v>
      </c>
      <c r="F264" s="4">
        <f t="shared" si="74"/>
        <v>3.764171196962707E-10</v>
      </c>
      <c r="G264" s="2"/>
      <c r="H264" s="4"/>
      <c r="I264" s="4"/>
      <c r="J264" s="4"/>
      <c r="K264" s="4"/>
    </row>
    <row r="265" spans="1:11" ht="13.5">
      <c r="A265" s="4">
        <f t="shared" si="70"/>
        <v>21.166666666666668</v>
      </c>
      <c r="B265" s="23">
        <v>249</v>
      </c>
      <c r="C265" s="4">
        <f t="shared" si="71"/>
        <v>0</v>
      </c>
      <c r="D265" s="4">
        <f t="shared" si="72"/>
        <v>0</v>
      </c>
      <c r="E265" s="4">
        <f t="shared" si="73"/>
        <v>0</v>
      </c>
      <c r="F265" s="4">
        <f t="shared" si="74"/>
        <v>3.764171196962707E-10</v>
      </c>
      <c r="G265" s="2"/>
      <c r="H265" s="4"/>
      <c r="I265" s="4"/>
      <c r="J265" s="4"/>
      <c r="K265" s="4"/>
    </row>
    <row r="266" spans="1:11" ht="13.5">
      <c r="A266" s="4">
        <f t="shared" si="70"/>
        <v>21.25</v>
      </c>
      <c r="B266" s="23">
        <v>250</v>
      </c>
      <c r="C266" s="4">
        <f t="shared" si="71"/>
        <v>0</v>
      </c>
      <c r="D266" s="4">
        <f t="shared" si="72"/>
        <v>0</v>
      </c>
      <c r="E266" s="4">
        <f t="shared" si="73"/>
        <v>0</v>
      </c>
      <c r="F266" s="4">
        <f t="shared" si="74"/>
        <v>3.764171196962707E-10</v>
      </c>
      <c r="G266" s="2"/>
      <c r="H266" s="4"/>
      <c r="I266" s="4"/>
      <c r="J266" s="4"/>
      <c r="K266" s="4"/>
    </row>
    <row r="267" spans="1:11" ht="13.5">
      <c r="A267" s="4">
        <f t="shared" si="70"/>
        <v>21.333333333333332</v>
      </c>
      <c r="B267" s="23">
        <v>251</v>
      </c>
      <c r="C267" s="4">
        <f t="shared" si="71"/>
        <v>0</v>
      </c>
      <c r="D267" s="4">
        <f t="shared" si="72"/>
        <v>0</v>
      </c>
      <c r="E267" s="4">
        <f t="shared" si="73"/>
        <v>0</v>
      </c>
      <c r="F267" s="4">
        <f t="shared" si="74"/>
        <v>3.764171196962707E-10</v>
      </c>
      <c r="G267" s="2"/>
      <c r="H267" s="4"/>
      <c r="I267" s="4"/>
      <c r="J267" s="4"/>
      <c r="K267" s="4"/>
    </row>
    <row r="268" spans="1:11" ht="13.5">
      <c r="A268" s="4">
        <f t="shared" si="70"/>
        <v>21.416666666666668</v>
      </c>
      <c r="B268" s="23">
        <v>252</v>
      </c>
      <c r="C268" s="4">
        <f t="shared" si="71"/>
        <v>0</v>
      </c>
      <c r="D268" s="4">
        <f t="shared" si="72"/>
        <v>0</v>
      </c>
      <c r="E268" s="4">
        <f t="shared" si="73"/>
        <v>0</v>
      </c>
      <c r="F268" s="4">
        <f t="shared" si="74"/>
        <v>3.764171196962707E-10</v>
      </c>
      <c r="G268" s="2"/>
      <c r="H268" s="4"/>
      <c r="I268" s="4"/>
      <c r="J268" s="4"/>
      <c r="K268" s="4"/>
    </row>
    <row r="269" spans="1:11" ht="13.5">
      <c r="A269" s="4">
        <f t="shared" si="70"/>
        <v>21.5</v>
      </c>
      <c r="B269" s="23">
        <v>253</v>
      </c>
      <c r="C269" s="4">
        <f t="shared" si="71"/>
        <v>0</v>
      </c>
      <c r="D269" s="4">
        <f t="shared" si="72"/>
        <v>0</v>
      </c>
      <c r="E269" s="4">
        <f t="shared" si="73"/>
        <v>0</v>
      </c>
      <c r="F269" s="4">
        <f t="shared" si="74"/>
        <v>3.764171196962707E-10</v>
      </c>
      <c r="G269" s="2"/>
      <c r="H269" s="4"/>
      <c r="I269" s="4"/>
      <c r="J269" s="4"/>
      <c r="K269" s="4"/>
    </row>
    <row r="270" spans="1:11" ht="13.5">
      <c r="A270" s="4">
        <f t="shared" si="70"/>
        <v>21.583333333333332</v>
      </c>
      <c r="B270" s="23">
        <v>254</v>
      </c>
      <c r="C270" s="4">
        <f t="shared" si="71"/>
        <v>0</v>
      </c>
      <c r="D270" s="4">
        <f t="shared" si="72"/>
        <v>0</v>
      </c>
      <c r="E270" s="4">
        <f t="shared" si="73"/>
        <v>0</v>
      </c>
      <c r="F270" s="4">
        <f t="shared" si="74"/>
        <v>3.764171196962707E-10</v>
      </c>
      <c r="G270" s="2"/>
      <c r="H270" s="4"/>
      <c r="I270" s="4"/>
      <c r="J270" s="4"/>
      <c r="K270" s="4"/>
    </row>
    <row r="271" spans="1:11" ht="13.5">
      <c r="A271" s="4">
        <f t="shared" si="70"/>
        <v>21.666666666666668</v>
      </c>
      <c r="B271" s="23">
        <v>255</v>
      </c>
      <c r="C271" s="4">
        <f t="shared" si="71"/>
        <v>0</v>
      </c>
      <c r="D271" s="4">
        <f t="shared" si="72"/>
        <v>0</v>
      </c>
      <c r="E271" s="4">
        <f t="shared" si="73"/>
        <v>0</v>
      </c>
      <c r="F271" s="4">
        <f t="shared" si="74"/>
        <v>3.764171196962707E-10</v>
      </c>
      <c r="G271" s="2"/>
      <c r="H271" s="4"/>
      <c r="I271" s="4"/>
      <c r="J271" s="4"/>
      <c r="K271" s="4"/>
    </row>
    <row r="272" spans="1:11" ht="13.5">
      <c r="A272" s="4">
        <f t="shared" si="70"/>
        <v>21.75</v>
      </c>
      <c r="B272" s="23">
        <v>256</v>
      </c>
      <c r="C272" s="4">
        <f t="shared" si="71"/>
        <v>0</v>
      </c>
      <c r="D272" s="4">
        <f t="shared" si="72"/>
        <v>0</v>
      </c>
      <c r="E272" s="4">
        <f t="shared" si="73"/>
        <v>0</v>
      </c>
      <c r="F272" s="4">
        <f t="shared" si="74"/>
        <v>3.764171196962707E-10</v>
      </c>
      <c r="G272" s="2"/>
      <c r="H272" s="4"/>
      <c r="I272" s="4"/>
      <c r="J272" s="4"/>
      <c r="K272" s="4"/>
    </row>
    <row r="273" spans="1:11" ht="13.5">
      <c r="A273" s="4">
        <f aca="true" t="shared" si="75" ref="A273:A288">IF($D$9=1,B273,IF($D$9=2,B273/$D$9,IF($D$9=3,(B273+1)/$D$9,IF($D$9=4,(B273+1)/$D$9,IF($D$9=6,(B273+2)/$D$9,IF($D$9=12,(B273+5)/$D$9," "))))))</f>
        <v>21.833333333333332</v>
      </c>
      <c r="B273" s="23">
        <v>257</v>
      </c>
      <c r="C273" s="4">
        <f aca="true" t="shared" si="76" ref="C273:C288">IF(TRUNC(F272)=0,0,+E273*(1/(1+$F$8))^($D$8*$D$9-B272))</f>
        <v>0</v>
      </c>
      <c r="D273" s="4">
        <f aca="true" t="shared" si="77" ref="D273:D288">IF(TRUNC(F272)=0,0,+E273*(1-(1/(1+$F$8))^($D$8*$D$9-B272)))</f>
        <v>0</v>
      </c>
      <c r="E273" s="4">
        <f aca="true" t="shared" si="78" ref="E273:E288">IF(TRUNC(F272)=0,0,PMT($F$8,$D$8*$D$9,-$F$16))</f>
        <v>0</v>
      </c>
      <c r="F273" s="4">
        <f aca="true" t="shared" si="79" ref="F273:F288">F272-C273</f>
        <v>3.764171196962707E-10</v>
      </c>
      <c r="G273" s="2"/>
      <c r="H273" s="4"/>
      <c r="I273" s="4"/>
      <c r="J273" s="4"/>
      <c r="K273" s="4"/>
    </row>
    <row r="274" spans="1:11" ht="13.5">
      <c r="A274" s="4">
        <f t="shared" si="75"/>
        <v>21.916666666666668</v>
      </c>
      <c r="B274" s="23">
        <v>258</v>
      </c>
      <c r="C274" s="4">
        <f t="shared" si="76"/>
        <v>0</v>
      </c>
      <c r="D274" s="4">
        <f t="shared" si="77"/>
        <v>0</v>
      </c>
      <c r="E274" s="4">
        <f t="shared" si="78"/>
        <v>0</v>
      </c>
      <c r="F274" s="4">
        <f t="shared" si="79"/>
        <v>3.764171196962707E-10</v>
      </c>
      <c r="G274" s="2"/>
      <c r="H274" s="4"/>
      <c r="I274" s="4"/>
      <c r="J274" s="4"/>
      <c r="K274" s="4"/>
    </row>
    <row r="275" spans="1:11" ht="13.5">
      <c r="A275" s="4">
        <f t="shared" si="75"/>
        <v>22</v>
      </c>
      <c r="B275" s="23">
        <v>259</v>
      </c>
      <c r="C275" s="4">
        <f t="shared" si="76"/>
        <v>0</v>
      </c>
      <c r="D275" s="4">
        <f t="shared" si="77"/>
        <v>0</v>
      </c>
      <c r="E275" s="4">
        <f t="shared" si="78"/>
        <v>0</v>
      </c>
      <c r="F275" s="4">
        <f t="shared" si="79"/>
        <v>3.764171196962707E-10</v>
      </c>
      <c r="G275" s="2"/>
      <c r="H275" s="4"/>
      <c r="I275" s="4"/>
      <c r="J275" s="4"/>
      <c r="K275" s="4"/>
    </row>
    <row r="276" spans="1:11" ht="13.5">
      <c r="A276" s="4">
        <f t="shared" si="75"/>
        <v>22.083333333333332</v>
      </c>
      <c r="B276" s="23">
        <v>260</v>
      </c>
      <c r="C276" s="4">
        <f t="shared" si="76"/>
        <v>0</v>
      </c>
      <c r="D276" s="4">
        <f t="shared" si="77"/>
        <v>0</v>
      </c>
      <c r="E276" s="4">
        <f t="shared" si="78"/>
        <v>0</v>
      </c>
      <c r="F276" s="4">
        <f t="shared" si="79"/>
        <v>3.764171196962707E-10</v>
      </c>
      <c r="G276" s="2"/>
      <c r="H276" s="4"/>
      <c r="I276" s="4"/>
      <c r="J276" s="4"/>
      <c r="K276" s="4"/>
    </row>
    <row r="277" spans="1:11" ht="13.5">
      <c r="A277" s="4">
        <f t="shared" si="75"/>
        <v>22.166666666666668</v>
      </c>
      <c r="B277" s="23">
        <v>261</v>
      </c>
      <c r="C277" s="4">
        <f t="shared" si="76"/>
        <v>0</v>
      </c>
      <c r="D277" s="4">
        <f t="shared" si="77"/>
        <v>0</v>
      </c>
      <c r="E277" s="4">
        <f t="shared" si="78"/>
        <v>0</v>
      </c>
      <c r="F277" s="4">
        <f t="shared" si="79"/>
        <v>3.764171196962707E-10</v>
      </c>
      <c r="G277" s="2"/>
      <c r="H277" s="4"/>
      <c r="I277" s="4"/>
      <c r="J277" s="4"/>
      <c r="K277" s="4"/>
    </row>
    <row r="278" spans="1:11" ht="13.5">
      <c r="A278" s="4">
        <f t="shared" si="75"/>
        <v>22.25</v>
      </c>
      <c r="B278" s="23">
        <v>262</v>
      </c>
      <c r="C278" s="4">
        <f t="shared" si="76"/>
        <v>0</v>
      </c>
      <c r="D278" s="4">
        <f t="shared" si="77"/>
        <v>0</v>
      </c>
      <c r="E278" s="4">
        <f t="shared" si="78"/>
        <v>0</v>
      </c>
      <c r="F278" s="4">
        <f t="shared" si="79"/>
        <v>3.764171196962707E-10</v>
      </c>
      <c r="G278" s="2"/>
      <c r="H278" s="4"/>
      <c r="I278" s="4"/>
      <c r="J278" s="4"/>
      <c r="K278" s="4"/>
    </row>
    <row r="279" spans="1:11" ht="13.5">
      <c r="A279" s="4">
        <f t="shared" si="75"/>
        <v>22.333333333333332</v>
      </c>
      <c r="B279" s="23">
        <v>263</v>
      </c>
      <c r="C279" s="4">
        <f t="shared" si="76"/>
        <v>0</v>
      </c>
      <c r="D279" s="4">
        <f t="shared" si="77"/>
        <v>0</v>
      </c>
      <c r="E279" s="4">
        <f t="shared" si="78"/>
        <v>0</v>
      </c>
      <c r="F279" s="4">
        <f t="shared" si="79"/>
        <v>3.764171196962707E-10</v>
      </c>
      <c r="G279" s="2"/>
      <c r="H279" s="4"/>
      <c r="I279" s="4"/>
      <c r="J279" s="4"/>
      <c r="K279" s="4"/>
    </row>
    <row r="280" spans="1:11" ht="13.5">
      <c r="A280" s="4">
        <f t="shared" si="75"/>
        <v>22.416666666666668</v>
      </c>
      <c r="B280" s="23">
        <v>264</v>
      </c>
      <c r="C280" s="4">
        <f t="shared" si="76"/>
        <v>0</v>
      </c>
      <c r="D280" s="4">
        <f t="shared" si="77"/>
        <v>0</v>
      </c>
      <c r="E280" s="4">
        <f t="shared" si="78"/>
        <v>0</v>
      </c>
      <c r="F280" s="4">
        <f t="shared" si="79"/>
        <v>3.764171196962707E-10</v>
      </c>
      <c r="G280" s="2"/>
      <c r="H280" s="4"/>
      <c r="I280" s="4"/>
      <c r="J280" s="4"/>
      <c r="K280" s="4"/>
    </row>
    <row r="281" spans="1:11" ht="13.5">
      <c r="A281" s="4">
        <f t="shared" si="75"/>
        <v>22.5</v>
      </c>
      <c r="B281" s="23">
        <v>265</v>
      </c>
      <c r="C281" s="4">
        <f t="shared" si="76"/>
        <v>0</v>
      </c>
      <c r="D281" s="4">
        <f t="shared" si="77"/>
        <v>0</v>
      </c>
      <c r="E281" s="4">
        <f t="shared" si="78"/>
        <v>0</v>
      </c>
      <c r="F281" s="4">
        <f t="shared" si="79"/>
        <v>3.764171196962707E-10</v>
      </c>
      <c r="G281" s="2"/>
      <c r="H281" s="4"/>
      <c r="I281" s="4"/>
      <c r="J281" s="4"/>
      <c r="K281" s="4"/>
    </row>
    <row r="282" spans="1:11" ht="13.5">
      <c r="A282" s="4">
        <f t="shared" si="75"/>
        <v>22.583333333333332</v>
      </c>
      <c r="B282" s="23">
        <v>266</v>
      </c>
      <c r="C282" s="4">
        <f t="shared" si="76"/>
        <v>0</v>
      </c>
      <c r="D282" s="4">
        <f t="shared" si="77"/>
        <v>0</v>
      </c>
      <c r="E282" s="4">
        <f t="shared" si="78"/>
        <v>0</v>
      </c>
      <c r="F282" s="4">
        <f t="shared" si="79"/>
        <v>3.764171196962707E-10</v>
      </c>
      <c r="G282" s="2"/>
      <c r="H282" s="4"/>
      <c r="I282" s="4"/>
      <c r="J282" s="4"/>
      <c r="K282" s="4"/>
    </row>
    <row r="283" spans="1:11" ht="13.5">
      <c r="A283" s="4">
        <f t="shared" si="75"/>
        <v>22.666666666666668</v>
      </c>
      <c r="B283" s="23">
        <v>267</v>
      </c>
      <c r="C283" s="4">
        <f t="shared" si="76"/>
        <v>0</v>
      </c>
      <c r="D283" s="4">
        <f t="shared" si="77"/>
        <v>0</v>
      </c>
      <c r="E283" s="4">
        <f t="shared" si="78"/>
        <v>0</v>
      </c>
      <c r="F283" s="4">
        <f t="shared" si="79"/>
        <v>3.764171196962707E-10</v>
      </c>
      <c r="G283" s="2"/>
      <c r="H283" s="4"/>
      <c r="I283" s="4"/>
      <c r="J283" s="4"/>
      <c r="K283" s="4"/>
    </row>
    <row r="284" spans="1:11" ht="13.5">
      <c r="A284" s="4">
        <f t="shared" si="75"/>
        <v>22.75</v>
      </c>
      <c r="B284" s="23">
        <v>268</v>
      </c>
      <c r="C284" s="4">
        <f t="shared" si="76"/>
        <v>0</v>
      </c>
      <c r="D284" s="4">
        <f t="shared" si="77"/>
        <v>0</v>
      </c>
      <c r="E284" s="4">
        <f t="shared" si="78"/>
        <v>0</v>
      </c>
      <c r="F284" s="4">
        <f t="shared" si="79"/>
        <v>3.764171196962707E-10</v>
      </c>
      <c r="G284" s="2"/>
      <c r="H284" s="4"/>
      <c r="I284" s="4"/>
      <c r="J284" s="4"/>
      <c r="K284" s="4"/>
    </row>
    <row r="285" spans="1:11" ht="13.5">
      <c r="A285" s="4">
        <f t="shared" si="75"/>
        <v>22.833333333333332</v>
      </c>
      <c r="B285" s="23">
        <v>269</v>
      </c>
      <c r="C285" s="4">
        <f t="shared" si="76"/>
        <v>0</v>
      </c>
      <c r="D285" s="4">
        <f t="shared" si="77"/>
        <v>0</v>
      </c>
      <c r="E285" s="4">
        <f t="shared" si="78"/>
        <v>0</v>
      </c>
      <c r="F285" s="4">
        <f t="shared" si="79"/>
        <v>3.764171196962707E-10</v>
      </c>
      <c r="G285" s="2"/>
      <c r="H285" s="4"/>
      <c r="I285" s="4"/>
      <c r="J285" s="4"/>
      <c r="K285" s="4"/>
    </row>
    <row r="286" spans="1:11" ht="13.5">
      <c r="A286" s="4">
        <f t="shared" si="75"/>
        <v>22.916666666666668</v>
      </c>
      <c r="B286" s="23">
        <v>270</v>
      </c>
      <c r="C286" s="4">
        <f t="shared" si="76"/>
        <v>0</v>
      </c>
      <c r="D286" s="4">
        <f t="shared" si="77"/>
        <v>0</v>
      </c>
      <c r="E286" s="4">
        <f t="shared" si="78"/>
        <v>0</v>
      </c>
      <c r="F286" s="4">
        <f t="shared" si="79"/>
        <v>3.764171196962707E-10</v>
      </c>
      <c r="G286" s="2"/>
      <c r="H286" s="4"/>
      <c r="I286" s="4"/>
      <c r="J286" s="4"/>
      <c r="K286" s="4"/>
    </row>
    <row r="287" spans="1:11" ht="13.5">
      <c r="A287" s="4">
        <f t="shared" si="75"/>
        <v>23</v>
      </c>
      <c r="B287" s="23">
        <v>271</v>
      </c>
      <c r="C287" s="4">
        <f t="shared" si="76"/>
        <v>0</v>
      </c>
      <c r="D287" s="4">
        <f t="shared" si="77"/>
        <v>0</v>
      </c>
      <c r="E287" s="4">
        <f t="shared" si="78"/>
        <v>0</v>
      </c>
      <c r="F287" s="4">
        <f t="shared" si="79"/>
        <v>3.764171196962707E-10</v>
      </c>
      <c r="G287" s="2"/>
      <c r="H287" s="4"/>
      <c r="I287" s="4"/>
      <c r="J287" s="4"/>
      <c r="K287" s="4"/>
    </row>
    <row r="288" spans="1:11" ht="13.5">
      <c r="A288" s="4">
        <f t="shared" si="75"/>
        <v>23.083333333333332</v>
      </c>
      <c r="B288" s="23">
        <v>272</v>
      </c>
      <c r="C288" s="4">
        <f t="shared" si="76"/>
        <v>0</v>
      </c>
      <c r="D288" s="4">
        <f t="shared" si="77"/>
        <v>0</v>
      </c>
      <c r="E288" s="4">
        <f t="shared" si="78"/>
        <v>0</v>
      </c>
      <c r="F288" s="4">
        <f t="shared" si="79"/>
        <v>3.764171196962707E-10</v>
      </c>
      <c r="G288" s="2"/>
      <c r="H288" s="4"/>
      <c r="I288" s="4"/>
      <c r="J288" s="4"/>
      <c r="K288" s="4"/>
    </row>
    <row r="289" spans="1:11" ht="13.5">
      <c r="A289" s="4">
        <f aca="true" t="shared" si="80" ref="A289:A304">IF($D$9=1,B289,IF($D$9=2,B289/$D$9,IF($D$9=3,(B289+1)/$D$9,IF($D$9=4,(B289+1)/$D$9,IF($D$9=6,(B289+2)/$D$9,IF($D$9=12,(B289+5)/$D$9," "))))))</f>
        <v>23.166666666666668</v>
      </c>
      <c r="B289" s="23">
        <v>273</v>
      </c>
      <c r="C289" s="4">
        <f aca="true" t="shared" si="81" ref="C289:C304">IF(TRUNC(F288)=0,0,+E289*(1/(1+$F$8))^($D$8*$D$9-B288))</f>
        <v>0</v>
      </c>
      <c r="D289" s="4">
        <f aca="true" t="shared" si="82" ref="D289:D304">IF(TRUNC(F288)=0,0,+E289*(1-(1/(1+$F$8))^($D$8*$D$9-B288)))</f>
        <v>0</v>
      </c>
      <c r="E289" s="4">
        <f aca="true" t="shared" si="83" ref="E289:E304">IF(TRUNC(F288)=0,0,PMT($F$8,$D$8*$D$9,-$F$16))</f>
        <v>0</v>
      </c>
      <c r="F289" s="4">
        <f aca="true" t="shared" si="84" ref="F289:F304">F288-C289</f>
        <v>3.764171196962707E-10</v>
      </c>
      <c r="G289" s="2"/>
      <c r="H289" s="4"/>
      <c r="I289" s="4"/>
      <c r="J289" s="4"/>
      <c r="K289" s="4"/>
    </row>
    <row r="290" spans="1:11" ht="13.5">
      <c r="A290" s="4">
        <f t="shared" si="80"/>
        <v>23.25</v>
      </c>
      <c r="B290" s="23">
        <v>274</v>
      </c>
      <c r="C290" s="4">
        <f t="shared" si="81"/>
        <v>0</v>
      </c>
      <c r="D290" s="4">
        <f t="shared" si="82"/>
        <v>0</v>
      </c>
      <c r="E290" s="4">
        <f t="shared" si="83"/>
        <v>0</v>
      </c>
      <c r="F290" s="4">
        <f t="shared" si="84"/>
        <v>3.764171196962707E-10</v>
      </c>
      <c r="G290" s="2"/>
      <c r="H290" s="4"/>
      <c r="I290" s="4"/>
      <c r="J290" s="4"/>
      <c r="K290" s="4"/>
    </row>
    <row r="291" spans="1:11" ht="13.5">
      <c r="A291" s="4">
        <f t="shared" si="80"/>
        <v>23.333333333333332</v>
      </c>
      <c r="B291" s="23">
        <v>275</v>
      </c>
      <c r="C291" s="4">
        <f t="shared" si="81"/>
        <v>0</v>
      </c>
      <c r="D291" s="4">
        <f t="shared" si="82"/>
        <v>0</v>
      </c>
      <c r="E291" s="4">
        <f t="shared" si="83"/>
        <v>0</v>
      </c>
      <c r="F291" s="4">
        <f t="shared" si="84"/>
        <v>3.764171196962707E-10</v>
      </c>
      <c r="G291" s="2"/>
      <c r="H291" s="4"/>
      <c r="I291" s="4"/>
      <c r="J291" s="4"/>
      <c r="K291" s="4"/>
    </row>
    <row r="292" spans="1:11" ht="13.5">
      <c r="A292" s="4">
        <f t="shared" si="80"/>
        <v>23.416666666666668</v>
      </c>
      <c r="B292" s="23">
        <v>276</v>
      </c>
      <c r="C292" s="4">
        <f t="shared" si="81"/>
        <v>0</v>
      </c>
      <c r="D292" s="4">
        <f t="shared" si="82"/>
        <v>0</v>
      </c>
      <c r="E292" s="4">
        <f t="shared" si="83"/>
        <v>0</v>
      </c>
      <c r="F292" s="4">
        <f t="shared" si="84"/>
        <v>3.764171196962707E-10</v>
      </c>
      <c r="G292" s="2"/>
      <c r="H292" s="4"/>
      <c r="I292" s="4"/>
      <c r="J292" s="4"/>
      <c r="K292" s="4"/>
    </row>
    <row r="293" spans="1:11" ht="13.5">
      <c r="A293" s="4">
        <f t="shared" si="80"/>
        <v>23.5</v>
      </c>
      <c r="B293" s="23">
        <v>277</v>
      </c>
      <c r="C293" s="4">
        <f t="shared" si="81"/>
        <v>0</v>
      </c>
      <c r="D293" s="4">
        <f t="shared" si="82"/>
        <v>0</v>
      </c>
      <c r="E293" s="4">
        <f t="shared" si="83"/>
        <v>0</v>
      </c>
      <c r="F293" s="4">
        <f t="shared" si="84"/>
        <v>3.764171196962707E-10</v>
      </c>
      <c r="G293" s="2"/>
      <c r="H293" s="4"/>
      <c r="I293" s="4"/>
      <c r="J293" s="4"/>
      <c r="K293" s="4"/>
    </row>
    <row r="294" spans="1:11" ht="13.5">
      <c r="A294" s="4">
        <f t="shared" si="80"/>
        <v>23.583333333333332</v>
      </c>
      <c r="B294" s="23">
        <v>278</v>
      </c>
      <c r="C294" s="4">
        <f t="shared" si="81"/>
        <v>0</v>
      </c>
      <c r="D294" s="4">
        <f t="shared" si="82"/>
        <v>0</v>
      </c>
      <c r="E294" s="4">
        <f t="shared" si="83"/>
        <v>0</v>
      </c>
      <c r="F294" s="4">
        <f t="shared" si="84"/>
        <v>3.764171196962707E-10</v>
      </c>
      <c r="G294" s="2"/>
      <c r="H294" s="4"/>
      <c r="I294" s="4"/>
      <c r="J294" s="4"/>
      <c r="K294" s="4"/>
    </row>
    <row r="295" spans="1:11" ht="13.5">
      <c r="A295" s="4">
        <f t="shared" si="80"/>
        <v>23.666666666666668</v>
      </c>
      <c r="B295" s="23">
        <v>279</v>
      </c>
      <c r="C295" s="4">
        <f t="shared" si="81"/>
        <v>0</v>
      </c>
      <c r="D295" s="4">
        <f t="shared" si="82"/>
        <v>0</v>
      </c>
      <c r="E295" s="4">
        <f t="shared" si="83"/>
        <v>0</v>
      </c>
      <c r="F295" s="4">
        <f t="shared" si="84"/>
        <v>3.764171196962707E-10</v>
      </c>
      <c r="G295" s="2"/>
      <c r="H295" s="4"/>
      <c r="I295" s="4"/>
      <c r="J295" s="4"/>
      <c r="K295" s="4"/>
    </row>
    <row r="296" spans="1:11" ht="13.5">
      <c r="A296" s="4">
        <f t="shared" si="80"/>
        <v>23.75</v>
      </c>
      <c r="B296" s="23">
        <v>280</v>
      </c>
      <c r="C296" s="4">
        <f t="shared" si="81"/>
        <v>0</v>
      </c>
      <c r="D296" s="4">
        <f t="shared" si="82"/>
        <v>0</v>
      </c>
      <c r="E296" s="4">
        <f t="shared" si="83"/>
        <v>0</v>
      </c>
      <c r="F296" s="4">
        <f t="shared" si="84"/>
        <v>3.764171196962707E-10</v>
      </c>
      <c r="G296" s="2"/>
      <c r="H296" s="4"/>
      <c r="I296" s="4"/>
      <c r="J296" s="4"/>
      <c r="K296" s="4"/>
    </row>
    <row r="297" spans="1:11" ht="13.5">
      <c r="A297" s="4">
        <f t="shared" si="80"/>
        <v>23.833333333333332</v>
      </c>
      <c r="B297" s="23">
        <v>281</v>
      </c>
      <c r="C297" s="4">
        <f t="shared" si="81"/>
        <v>0</v>
      </c>
      <c r="D297" s="4">
        <f t="shared" si="82"/>
        <v>0</v>
      </c>
      <c r="E297" s="4">
        <f t="shared" si="83"/>
        <v>0</v>
      </c>
      <c r="F297" s="4">
        <f t="shared" si="84"/>
        <v>3.764171196962707E-10</v>
      </c>
      <c r="G297" s="2"/>
      <c r="H297" s="4"/>
      <c r="I297" s="4"/>
      <c r="J297" s="4"/>
      <c r="K297" s="4"/>
    </row>
    <row r="298" spans="1:11" ht="13.5">
      <c r="A298" s="4">
        <f t="shared" si="80"/>
        <v>23.916666666666668</v>
      </c>
      <c r="B298" s="23">
        <v>282</v>
      </c>
      <c r="C298" s="4">
        <f t="shared" si="81"/>
        <v>0</v>
      </c>
      <c r="D298" s="4">
        <f t="shared" si="82"/>
        <v>0</v>
      </c>
      <c r="E298" s="4">
        <f t="shared" si="83"/>
        <v>0</v>
      </c>
      <c r="F298" s="4">
        <f t="shared" si="84"/>
        <v>3.764171196962707E-10</v>
      </c>
      <c r="G298" s="2"/>
      <c r="H298" s="4"/>
      <c r="I298" s="4"/>
      <c r="J298" s="4"/>
      <c r="K298" s="4"/>
    </row>
    <row r="299" spans="1:11" ht="13.5">
      <c r="A299" s="4">
        <f t="shared" si="80"/>
        <v>24</v>
      </c>
      <c r="B299" s="23">
        <v>283</v>
      </c>
      <c r="C299" s="4">
        <f t="shared" si="81"/>
        <v>0</v>
      </c>
      <c r="D299" s="4">
        <f t="shared" si="82"/>
        <v>0</v>
      </c>
      <c r="E299" s="4">
        <f t="shared" si="83"/>
        <v>0</v>
      </c>
      <c r="F299" s="4">
        <f t="shared" si="84"/>
        <v>3.764171196962707E-10</v>
      </c>
      <c r="G299" s="2"/>
      <c r="H299" s="4"/>
      <c r="I299" s="4"/>
      <c r="J299" s="4"/>
      <c r="K299" s="4"/>
    </row>
    <row r="300" spans="1:11" ht="13.5">
      <c r="A300" s="4">
        <f t="shared" si="80"/>
        <v>24.083333333333332</v>
      </c>
      <c r="B300" s="23">
        <v>284</v>
      </c>
      <c r="C300" s="4">
        <f t="shared" si="81"/>
        <v>0</v>
      </c>
      <c r="D300" s="4">
        <f t="shared" si="82"/>
        <v>0</v>
      </c>
      <c r="E300" s="4">
        <f t="shared" si="83"/>
        <v>0</v>
      </c>
      <c r="F300" s="4">
        <f t="shared" si="84"/>
        <v>3.764171196962707E-10</v>
      </c>
      <c r="G300" s="2"/>
      <c r="H300" s="4"/>
      <c r="I300" s="4"/>
      <c r="J300" s="4"/>
      <c r="K300" s="4"/>
    </row>
    <row r="301" spans="1:11" ht="13.5">
      <c r="A301" s="4">
        <f t="shared" si="80"/>
        <v>24.166666666666668</v>
      </c>
      <c r="B301" s="23">
        <v>285</v>
      </c>
      <c r="C301" s="4">
        <f t="shared" si="81"/>
        <v>0</v>
      </c>
      <c r="D301" s="4">
        <f t="shared" si="82"/>
        <v>0</v>
      </c>
      <c r="E301" s="4">
        <f t="shared" si="83"/>
        <v>0</v>
      </c>
      <c r="F301" s="4">
        <f t="shared" si="84"/>
        <v>3.764171196962707E-10</v>
      </c>
      <c r="G301" s="2"/>
      <c r="H301" s="4"/>
      <c r="I301" s="4"/>
      <c r="J301" s="4"/>
      <c r="K301" s="4"/>
    </row>
    <row r="302" spans="1:11" ht="13.5">
      <c r="A302" s="4">
        <f t="shared" si="80"/>
        <v>24.25</v>
      </c>
      <c r="B302" s="23">
        <v>286</v>
      </c>
      <c r="C302" s="4">
        <f t="shared" si="81"/>
        <v>0</v>
      </c>
      <c r="D302" s="4">
        <f t="shared" si="82"/>
        <v>0</v>
      </c>
      <c r="E302" s="4">
        <f t="shared" si="83"/>
        <v>0</v>
      </c>
      <c r="F302" s="4">
        <f t="shared" si="84"/>
        <v>3.764171196962707E-10</v>
      </c>
      <c r="G302" s="2"/>
      <c r="H302" s="4"/>
      <c r="I302" s="4"/>
      <c r="J302" s="4"/>
      <c r="K302" s="4"/>
    </row>
    <row r="303" spans="1:11" ht="13.5">
      <c r="A303" s="4">
        <f t="shared" si="80"/>
        <v>24.333333333333332</v>
      </c>
      <c r="B303" s="23">
        <v>287</v>
      </c>
      <c r="C303" s="4">
        <f t="shared" si="81"/>
        <v>0</v>
      </c>
      <c r="D303" s="4">
        <f t="shared" si="82"/>
        <v>0</v>
      </c>
      <c r="E303" s="4">
        <f t="shared" si="83"/>
        <v>0</v>
      </c>
      <c r="F303" s="4">
        <f t="shared" si="84"/>
        <v>3.764171196962707E-10</v>
      </c>
      <c r="G303" s="2"/>
      <c r="H303" s="4"/>
      <c r="I303" s="4"/>
      <c r="J303" s="4"/>
      <c r="K303" s="4"/>
    </row>
    <row r="304" spans="1:11" ht="13.5">
      <c r="A304" s="4">
        <f t="shared" si="80"/>
        <v>24.416666666666668</v>
      </c>
      <c r="B304" s="23">
        <v>288</v>
      </c>
      <c r="C304" s="4">
        <f t="shared" si="81"/>
        <v>0</v>
      </c>
      <c r="D304" s="4">
        <f t="shared" si="82"/>
        <v>0</v>
      </c>
      <c r="E304" s="4">
        <f t="shared" si="83"/>
        <v>0</v>
      </c>
      <c r="F304" s="4">
        <f t="shared" si="84"/>
        <v>3.764171196962707E-10</v>
      </c>
      <c r="G304" s="2"/>
      <c r="H304" s="4"/>
      <c r="I304" s="4"/>
      <c r="J304" s="4"/>
      <c r="K304" s="4"/>
    </row>
    <row r="305" spans="1:11" ht="13.5">
      <c r="A305" s="4">
        <f aca="true" t="shared" si="85" ref="A305:A320">IF($D$9=1,B305,IF($D$9=2,B305/$D$9,IF($D$9=3,(B305+1)/$D$9,IF($D$9=4,(B305+1)/$D$9,IF($D$9=6,(B305+2)/$D$9,IF($D$9=12,(B305+5)/$D$9," "))))))</f>
        <v>24.5</v>
      </c>
      <c r="B305" s="23">
        <v>289</v>
      </c>
      <c r="C305" s="4">
        <f aca="true" t="shared" si="86" ref="C305:C320">IF(TRUNC(F304)=0,0,+E305*(1/(1+$F$8))^($D$8*$D$9-B304))</f>
        <v>0</v>
      </c>
      <c r="D305" s="4">
        <f aca="true" t="shared" si="87" ref="D305:D320">IF(TRUNC(F304)=0,0,+E305*(1-(1/(1+$F$8))^($D$8*$D$9-B304)))</f>
        <v>0</v>
      </c>
      <c r="E305" s="4">
        <f aca="true" t="shared" si="88" ref="E305:E320">IF(TRUNC(F304)=0,0,PMT($F$8,$D$8*$D$9,-$F$16))</f>
        <v>0</v>
      </c>
      <c r="F305" s="4">
        <f aca="true" t="shared" si="89" ref="F305:F320">F304-C305</f>
        <v>3.764171196962707E-10</v>
      </c>
      <c r="G305" s="2"/>
      <c r="H305" s="4"/>
      <c r="I305" s="4"/>
      <c r="J305" s="4"/>
      <c r="K305" s="4"/>
    </row>
    <row r="306" spans="1:11" ht="13.5">
      <c r="A306" s="4">
        <f t="shared" si="85"/>
        <v>24.583333333333332</v>
      </c>
      <c r="B306" s="23">
        <v>290</v>
      </c>
      <c r="C306" s="4">
        <f t="shared" si="86"/>
        <v>0</v>
      </c>
      <c r="D306" s="4">
        <f t="shared" si="87"/>
        <v>0</v>
      </c>
      <c r="E306" s="4">
        <f t="shared" si="88"/>
        <v>0</v>
      </c>
      <c r="F306" s="4">
        <f t="shared" si="89"/>
        <v>3.764171196962707E-10</v>
      </c>
      <c r="G306" s="2"/>
      <c r="H306" s="4"/>
      <c r="I306" s="4"/>
      <c r="J306" s="4"/>
      <c r="K306" s="4"/>
    </row>
    <row r="307" spans="1:11" ht="13.5">
      <c r="A307" s="4">
        <f t="shared" si="85"/>
        <v>24.666666666666668</v>
      </c>
      <c r="B307" s="23">
        <v>291</v>
      </c>
      <c r="C307" s="4">
        <f t="shared" si="86"/>
        <v>0</v>
      </c>
      <c r="D307" s="4">
        <f t="shared" si="87"/>
        <v>0</v>
      </c>
      <c r="E307" s="4">
        <f t="shared" si="88"/>
        <v>0</v>
      </c>
      <c r="F307" s="4">
        <f t="shared" si="89"/>
        <v>3.764171196962707E-10</v>
      </c>
      <c r="G307" s="2"/>
      <c r="H307" s="4"/>
      <c r="I307" s="4"/>
      <c r="J307" s="4"/>
      <c r="K307" s="4"/>
    </row>
    <row r="308" spans="1:11" ht="13.5">
      <c r="A308" s="4">
        <f t="shared" si="85"/>
        <v>24.75</v>
      </c>
      <c r="B308" s="23">
        <v>292</v>
      </c>
      <c r="C308" s="4">
        <f t="shared" si="86"/>
        <v>0</v>
      </c>
      <c r="D308" s="4">
        <f t="shared" si="87"/>
        <v>0</v>
      </c>
      <c r="E308" s="4">
        <f t="shared" si="88"/>
        <v>0</v>
      </c>
      <c r="F308" s="4">
        <f t="shared" si="89"/>
        <v>3.764171196962707E-10</v>
      </c>
      <c r="G308" s="2"/>
      <c r="H308" s="4"/>
      <c r="I308" s="4"/>
      <c r="J308" s="4"/>
      <c r="K308" s="4"/>
    </row>
    <row r="309" spans="1:11" ht="13.5">
      <c r="A309" s="4">
        <f t="shared" si="85"/>
        <v>24.833333333333332</v>
      </c>
      <c r="B309" s="23">
        <v>293</v>
      </c>
      <c r="C309" s="4">
        <f t="shared" si="86"/>
        <v>0</v>
      </c>
      <c r="D309" s="4">
        <f t="shared" si="87"/>
        <v>0</v>
      </c>
      <c r="E309" s="4">
        <f t="shared" si="88"/>
        <v>0</v>
      </c>
      <c r="F309" s="4">
        <f t="shared" si="89"/>
        <v>3.764171196962707E-10</v>
      </c>
      <c r="G309" s="2"/>
      <c r="H309" s="4"/>
      <c r="I309" s="4"/>
      <c r="J309" s="4"/>
      <c r="K309" s="4"/>
    </row>
    <row r="310" spans="1:11" ht="13.5">
      <c r="A310" s="4">
        <f t="shared" si="85"/>
        <v>24.916666666666668</v>
      </c>
      <c r="B310" s="23">
        <v>294</v>
      </c>
      <c r="C310" s="4">
        <f t="shared" si="86"/>
        <v>0</v>
      </c>
      <c r="D310" s="4">
        <f t="shared" si="87"/>
        <v>0</v>
      </c>
      <c r="E310" s="4">
        <f t="shared" si="88"/>
        <v>0</v>
      </c>
      <c r="F310" s="4">
        <f t="shared" si="89"/>
        <v>3.764171196962707E-10</v>
      </c>
      <c r="G310" s="2"/>
      <c r="H310" s="4"/>
      <c r="I310" s="4"/>
      <c r="J310" s="4"/>
      <c r="K310" s="4"/>
    </row>
    <row r="311" spans="1:11" ht="13.5">
      <c r="A311" s="4">
        <f t="shared" si="85"/>
        <v>25</v>
      </c>
      <c r="B311" s="23">
        <v>295</v>
      </c>
      <c r="C311" s="4">
        <f t="shared" si="86"/>
        <v>0</v>
      </c>
      <c r="D311" s="4">
        <f t="shared" si="87"/>
        <v>0</v>
      </c>
      <c r="E311" s="4">
        <f t="shared" si="88"/>
        <v>0</v>
      </c>
      <c r="F311" s="4">
        <f t="shared" si="89"/>
        <v>3.764171196962707E-10</v>
      </c>
      <c r="G311" s="2"/>
      <c r="H311" s="4"/>
      <c r="I311" s="4"/>
      <c r="J311" s="4"/>
      <c r="K311" s="4"/>
    </row>
    <row r="312" spans="1:11" ht="13.5">
      <c r="A312" s="4">
        <f t="shared" si="85"/>
        <v>25.083333333333332</v>
      </c>
      <c r="B312" s="23">
        <v>296</v>
      </c>
      <c r="C312" s="4">
        <f t="shared" si="86"/>
        <v>0</v>
      </c>
      <c r="D312" s="4">
        <f t="shared" si="87"/>
        <v>0</v>
      </c>
      <c r="E312" s="4">
        <f t="shared" si="88"/>
        <v>0</v>
      </c>
      <c r="F312" s="4">
        <f t="shared" si="89"/>
        <v>3.764171196962707E-10</v>
      </c>
      <c r="G312" s="2"/>
      <c r="H312" s="4"/>
      <c r="I312" s="4"/>
      <c r="J312" s="4"/>
      <c r="K312" s="4"/>
    </row>
    <row r="313" spans="1:11" ht="13.5">
      <c r="A313" s="4">
        <f t="shared" si="85"/>
        <v>25.166666666666668</v>
      </c>
      <c r="B313" s="23">
        <v>297</v>
      </c>
      <c r="C313" s="4">
        <f t="shared" si="86"/>
        <v>0</v>
      </c>
      <c r="D313" s="4">
        <f t="shared" si="87"/>
        <v>0</v>
      </c>
      <c r="E313" s="4">
        <f t="shared" si="88"/>
        <v>0</v>
      </c>
      <c r="F313" s="4">
        <f t="shared" si="89"/>
        <v>3.764171196962707E-10</v>
      </c>
      <c r="G313" s="2"/>
      <c r="H313" s="4"/>
      <c r="I313" s="4"/>
      <c r="J313" s="4"/>
      <c r="K313" s="4"/>
    </row>
    <row r="314" spans="1:11" ht="13.5">
      <c r="A314" s="4">
        <f t="shared" si="85"/>
        <v>25.25</v>
      </c>
      <c r="B314" s="23">
        <v>298</v>
      </c>
      <c r="C314" s="4">
        <f t="shared" si="86"/>
        <v>0</v>
      </c>
      <c r="D314" s="4">
        <f t="shared" si="87"/>
        <v>0</v>
      </c>
      <c r="E314" s="4">
        <f t="shared" si="88"/>
        <v>0</v>
      </c>
      <c r="F314" s="4">
        <f t="shared" si="89"/>
        <v>3.764171196962707E-10</v>
      </c>
      <c r="G314" s="2"/>
      <c r="H314" s="4"/>
      <c r="I314" s="4"/>
      <c r="J314" s="4"/>
      <c r="K314" s="4"/>
    </row>
    <row r="315" spans="1:11" ht="13.5">
      <c r="A315" s="4">
        <f t="shared" si="85"/>
        <v>25.333333333333332</v>
      </c>
      <c r="B315" s="23">
        <v>299</v>
      </c>
      <c r="C315" s="4">
        <f t="shared" si="86"/>
        <v>0</v>
      </c>
      <c r="D315" s="4">
        <f t="shared" si="87"/>
        <v>0</v>
      </c>
      <c r="E315" s="4">
        <f t="shared" si="88"/>
        <v>0</v>
      </c>
      <c r="F315" s="4">
        <f t="shared" si="89"/>
        <v>3.764171196962707E-10</v>
      </c>
      <c r="G315" s="2"/>
      <c r="H315" s="4"/>
      <c r="I315" s="4"/>
      <c r="J315" s="4"/>
      <c r="K315" s="4"/>
    </row>
    <row r="316" spans="1:11" ht="13.5">
      <c r="A316" s="4">
        <f t="shared" si="85"/>
        <v>25.416666666666668</v>
      </c>
      <c r="B316" s="23">
        <v>300</v>
      </c>
      <c r="C316" s="4">
        <f t="shared" si="86"/>
        <v>0</v>
      </c>
      <c r="D316" s="4">
        <f t="shared" si="87"/>
        <v>0</v>
      </c>
      <c r="E316" s="4">
        <f t="shared" si="88"/>
        <v>0</v>
      </c>
      <c r="F316" s="4">
        <f t="shared" si="89"/>
        <v>3.764171196962707E-10</v>
      </c>
      <c r="G316" s="2"/>
      <c r="H316" s="4"/>
      <c r="I316" s="4"/>
      <c r="J316" s="4"/>
      <c r="K316" s="4"/>
    </row>
    <row r="317" spans="1:11" ht="13.5">
      <c r="A317" s="4">
        <f t="shared" si="85"/>
        <v>25.5</v>
      </c>
      <c r="B317" s="23">
        <v>301</v>
      </c>
      <c r="C317" s="4">
        <f t="shared" si="86"/>
        <v>0</v>
      </c>
      <c r="D317" s="4">
        <f t="shared" si="87"/>
        <v>0</v>
      </c>
      <c r="E317" s="4">
        <f t="shared" si="88"/>
        <v>0</v>
      </c>
      <c r="F317" s="4">
        <f t="shared" si="89"/>
        <v>3.764171196962707E-10</v>
      </c>
      <c r="G317" s="2"/>
      <c r="H317" s="4"/>
      <c r="I317" s="4"/>
      <c r="J317" s="4"/>
      <c r="K317" s="4"/>
    </row>
    <row r="318" spans="1:11" ht="13.5">
      <c r="A318" s="4">
        <f t="shared" si="85"/>
        <v>25.583333333333332</v>
      </c>
      <c r="B318" s="23">
        <v>302</v>
      </c>
      <c r="C318" s="4">
        <f t="shared" si="86"/>
        <v>0</v>
      </c>
      <c r="D318" s="4">
        <f t="shared" si="87"/>
        <v>0</v>
      </c>
      <c r="E318" s="4">
        <f t="shared" si="88"/>
        <v>0</v>
      </c>
      <c r="F318" s="4">
        <f t="shared" si="89"/>
        <v>3.764171196962707E-10</v>
      </c>
      <c r="G318" s="2"/>
      <c r="H318" s="4"/>
      <c r="I318" s="4"/>
      <c r="J318" s="4"/>
      <c r="K318" s="4"/>
    </row>
    <row r="319" spans="1:11" ht="13.5">
      <c r="A319" s="4">
        <f t="shared" si="85"/>
        <v>25.666666666666668</v>
      </c>
      <c r="B319" s="23">
        <v>303</v>
      </c>
      <c r="C319" s="4">
        <f t="shared" si="86"/>
        <v>0</v>
      </c>
      <c r="D319" s="4">
        <f t="shared" si="87"/>
        <v>0</v>
      </c>
      <c r="E319" s="4">
        <f t="shared" si="88"/>
        <v>0</v>
      </c>
      <c r="F319" s="4">
        <f t="shared" si="89"/>
        <v>3.764171196962707E-10</v>
      </c>
      <c r="G319" s="2"/>
      <c r="H319" s="4"/>
      <c r="I319" s="4"/>
      <c r="J319" s="4"/>
      <c r="K319" s="4"/>
    </row>
    <row r="320" spans="1:11" ht="13.5">
      <c r="A320" s="4">
        <f t="shared" si="85"/>
        <v>25.75</v>
      </c>
      <c r="B320" s="23">
        <v>304</v>
      </c>
      <c r="C320" s="4">
        <f t="shared" si="86"/>
        <v>0</v>
      </c>
      <c r="D320" s="4">
        <f t="shared" si="87"/>
        <v>0</v>
      </c>
      <c r="E320" s="4">
        <f t="shared" si="88"/>
        <v>0</v>
      </c>
      <c r="F320" s="4">
        <f t="shared" si="89"/>
        <v>3.764171196962707E-10</v>
      </c>
      <c r="G320" s="2"/>
      <c r="H320" s="4"/>
      <c r="I320" s="4"/>
      <c r="J320" s="4"/>
      <c r="K320" s="4"/>
    </row>
    <row r="321" spans="1:11" ht="13.5">
      <c r="A321" s="4">
        <f aca="true" t="shared" si="90" ref="A321:A336">IF($D$9=1,B321,IF($D$9=2,B321/$D$9,IF($D$9=3,(B321+1)/$D$9,IF($D$9=4,(B321+1)/$D$9,IF($D$9=6,(B321+2)/$D$9,IF($D$9=12,(B321+5)/$D$9," "))))))</f>
        <v>25.833333333333332</v>
      </c>
      <c r="B321" s="23">
        <v>305</v>
      </c>
      <c r="C321" s="4">
        <f aca="true" t="shared" si="91" ref="C321:C336">IF(TRUNC(F320)=0,0,+E321*(1/(1+$F$8))^($D$8*$D$9-B320))</f>
        <v>0</v>
      </c>
      <c r="D321" s="4">
        <f aca="true" t="shared" si="92" ref="D321:D336">IF(TRUNC(F320)=0,0,+E321*(1-(1/(1+$F$8))^($D$8*$D$9-B320)))</f>
        <v>0</v>
      </c>
      <c r="E321" s="4">
        <f aca="true" t="shared" si="93" ref="E321:E336">IF(TRUNC(F320)=0,0,PMT($F$8,$D$8*$D$9,-$F$16))</f>
        <v>0</v>
      </c>
      <c r="F321" s="4">
        <f aca="true" t="shared" si="94" ref="F321:F336">F320-C321</f>
        <v>3.764171196962707E-10</v>
      </c>
      <c r="G321" s="2"/>
      <c r="H321" s="4"/>
      <c r="I321" s="4"/>
      <c r="J321" s="4"/>
      <c r="K321" s="4"/>
    </row>
    <row r="322" spans="1:11" ht="13.5">
      <c r="A322" s="4">
        <f t="shared" si="90"/>
        <v>25.916666666666668</v>
      </c>
      <c r="B322" s="23">
        <v>306</v>
      </c>
      <c r="C322" s="4">
        <f t="shared" si="91"/>
        <v>0</v>
      </c>
      <c r="D322" s="4">
        <f t="shared" si="92"/>
        <v>0</v>
      </c>
      <c r="E322" s="4">
        <f t="shared" si="93"/>
        <v>0</v>
      </c>
      <c r="F322" s="4">
        <f t="shared" si="94"/>
        <v>3.764171196962707E-10</v>
      </c>
      <c r="G322" s="2"/>
      <c r="H322" s="4"/>
      <c r="I322" s="4"/>
      <c r="J322" s="4"/>
      <c r="K322" s="4"/>
    </row>
    <row r="323" spans="1:11" ht="13.5">
      <c r="A323" s="4">
        <f t="shared" si="90"/>
        <v>26</v>
      </c>
      <c r="B323" s="23">
        <v>307</v>
      </c>
      <c r="C323" s="4">
        <f t="shared" si="91"/>
        <v>0</v>
      </c>
      <c r="D323" s="4">
        <f t="shared" si="92"/>
        <v>0</v>
      </c>
      <c r="E323" s="4">
        <f t="shared" si="93"/>
        <v>0</v>
      </c>
      <c r="F323" s="4">
        <f t="shared" si="94"/>
        <v>3.764171196962707E-10</v>
      </c>
      <c r="G323" s="2"/>
      <c r="H323" s="4"/>
      <c r="I323" s="4"/>
      <c r="J323" s="4"/>
      <c r="K323" s="4"/>
    </row>
    <row r="324" spans="1:11" ht="13.5">
      <c r="A324" s="4">
        <f t="shared" si="90"/>
        <v>26.083333333333332</v>
      </c>
      <c r="B324" s="23">
        <v>308</v>
      </c>
      <c r="C324" s="4">
        <f t="shared" si="91"/>
        <v>0</v>
      </c>
      <c r="D324" s="4">
        <f t="shared" si="92"/>
        <v>0</v>
      </c>
      <c r="E324" s="4">
        <f t="shared" si="93"/>
        <v>0</v>
      </c>
      <c r="F324" s="4">
        <f t="shared" si="94"/>
        <v>3.764171196962707E-10</v>
      </c>
      <c r="G324" s="2"/>
      <c r="H324" s="4"/>
      <c r="I324" s="4"/>
      <c r="J324" s="4"/>
      <c r="K324" s="4"/>
    </row>
    <row r="325" spans="1:11" ht="13.5">
      <c r="A325" s="4">
        <f t="shared" si="90"/>
        <v>26.166666666666668</v>
      </c>
      <c r="B325" s="23">
        <v>309</v>
      </c>
      <c r="C325" s="4">
        <f t="shared" si="91"/>
        <v>0</v>
      </c>
      <c r="D325" s="4">
        <f t="shared" si="92"/>
        <v>0</v>
      </c>
      <c r="E325" s="4">
        <f t="shared" si="93"/>
        <v>0</v>
      </c>
      <c r="F325" s="4">
        <f t="shared" si="94"/>
        <v>3.764171196962707E-10</v>
      </c>
      <c r="G325" s="2"/>
      <c r="H325" s="4"/>
      <c r="I325" s="4"/>
      <c r="J325" s="4"/>
      <c r="K325" s="4"/>
    </row>
    <row r="326" spans="1:11" ht="13.5">
      <c r="A326" s="4">
        <f t="shared" si="90"/>
        <v>26.25</v>
      </c>
      <c r="B326" s="23">
        <v>310</v>
      </c>
      <c r="C326" s="4">
        <f t="shared" si="91"/>
        <v>0</v>
      </c>
      <c r="D326" s="4">
        <f t="shared" si="92"/>
        <v>0</v>
      </c>
      <c r="E326" s="4">
        <f t="shared" si="93"/>
        <v>0</v>
      </c>
      <c r="F326" s="4">
        <f t="shared" si="94"/>
        <v>3.764171196962707E-10</v>
      </c>
      <c r="G326" s="2"/>
      <c r="H326" s="4"/>
      <c r="I326" s="4"/>
      <c r="J326" s="4"/>
      <c r="K326" s="4"/>
    </row>
    <row r="327" spans="1:11" ht="13.5">
      <c r="A327" s="4">
        <f t="shared" si="90"/>
        <v>26.333333333333332</v>
      </c>
      <c r="B327" s="23">
        <v>311</v>
      </c>
      <c r="C327" s="4">
        <f t="shared" si="91"/>
        <v>0</v>
      </c>
      <c r="D327" s="4">
        <f t="shared" si="92"/>
        <v>0</v>
      </c>
      <c r="E327" s="4">
        <f t="shared" si="93"/>
        <v>0</v>
      </c>
      <c r="F327" s="4">
        <f t="shared" si="94"/>
        <v>3.764171196962707E-10</v>
      </c>
      <c r="G327" s="2"/>
      <c r="H327" s="4"/>
      <c r="I327" s="4"/>
      <c r="J327" s="4"/>
      <c r="K327" s="4"/>
    </row>
    <row r="328" spans="1:11" ht="13.5">
      <c r="A328" s="4">
        <f t="shared" si="90"/>
        <v>26.416666666666668</v>
      </c>
      <c r="B328" s="23">
        <v>312</v>
      </c>
      <c r="C328" s="4">
        <f t="shared" si="91"/>
        <v>0</v>
      </c>
      <c r="D328" s="4">
        <f t="shared" si="92"/>
        <v>0</v>
      </c>
      <c r="E328" s="4">
        <f t="shared" si="93"/>
        <v>0</v>
      </c>
      <c r="F328" s="4">
        <f t="shared" si="94"/>
        <v>3.764171196962707E-10</v>
      </c>
      <c r="G328" s="2"/>
      <c r="H328" s="4"/>
      <c r="I328" s="4"/>
      <c r="J328" s="4"/>
      <c r="K328" s="4"/>
    </row>
    <row r="329" spans="1:11" ht="13.5">
      <c r="A329" s="4">
        <f t="shared" si="90"/>
        <v>26.5</v>
      </c>
      <c r="B329" s="23">
        <v>313</v>
      </c>
      <c r="C329" s="4">
        <f t="shared" si="91"/>
        <v>0</v>
      </c>
      <c r="D329" s="4">
        <f t="shared" si="92"/>
        <v>0</v>
      </c>
      <c r="E329" s="4">
        <f t="shared" si="93"/>
        <v>0</v>
      </c>
      <c r="F329" s="4">
        <f t="shared" si="94"/>
        <v>3.764171196962707E-10</v>
      </c>
      <c r="G329" s="2"/>
      <c r="H329" s="4"/>
      <c r="I329" s="4"/>
      <c r="J329" s="4"/>
      <c r="K329" s="4"/>
    </row>
    <row r="330" spans="1:11" ht="13.5">
      <c r="A330" s="4">
        <f t="shared" si="90"/>
        <v>26.583333333333332</v>
      </c>
      <c r="B330" s="23">
        <v>314</v>
      </c>
      <c r="C330" s="4">
        <f t="shared" si="91"/>
        <v>0</v>
      </c>
      <c r="D330" s="4">
        <f t="shared" si="92"/>
        <v>0</v>
      </c>
      <c r="E330" s="4">
        <f t="shared" si="93"/>
        <v>0</v>
      </c>
      <c r="F330" s="4">
        <f t="shared" si="94"/>
        <v>3.764171196962707E-10</v>
      </c>
      <c r="G330" s="2"/>
      <c r="H330" s="4"/>
      <c r="I330" s="4"/>
      <c r="J330" s="4"/>
      <c r="K330" s="4"/>
    </row>
    <row r="331" spans="1:11" ht="13.5">
      <c r="A331" s="4">
        <f t="shared" si="90"/>
        <v>26.666666666666668</v>
      </c>
      <c r="B331" s="23">
        <v>315</v>
      </c>
      <c r="C331" s="4">
        <f t="shared" si="91"/>
        <v>0</v>
      </c>
      <c r="D331" s="4">
        <f t="shared" si="92"/>
        <v>0</v>
      </c>
      <c r="E331" s="4">
        <f t="shared" si="93"/>
        <v>0</v>
      </c>
      <c r="F331" s="4">
        <f t="shared" si="94"/>
        <v>3.764171196962707E-10</v>
      </c>
      <c r="G331" s="2"/>
      <c r="H331" s="4"/>
      <c r="I331" s="4"/>
      <c r="J331" s="4"/>
      <c r="K331" s="4"/>
    </row>
    <row r="332" spans="1:11" ht="13.5">
      <c r="A332" s="4">
        <f t="shared" si="90"/>
        <v>26.75</v>
      </c>
      <c r="B332" s="23">
        <v>316</v>
      </c>
      <c r="C332" s="4">
        <f t="shared" si="91"/>
        <v>0</v>
      </c>
      <c r="D332" s="4">
        <f t="shared" si="92"/>
        <v>0</v>
      </c>
      <c r="E332" s="4">
        <f t="shared" si="93"/>
        <v>0</v>
      </c>
      <c r="F332" s="4">
        <f t="shared" si="94"/>
        <v>3.764171196962707E-10</v>
      </c>
      <c r="G332" s="2"/>
      <c r="H332" s="4"/>
      <c r="I332" s="4"/>
      <c r="J332" s="4"/>
      <c r="K332" s="4"/>
    </row>
    <row r="333" spans="1:11" ht="13.5">
      <c r="A333" s="4">
        <f t="shared" si="90"/>
        <v>26.833333333333332</v>
      </c>
      <c r="B333" s="23">
        <v>317</v>
      </c>
      <c r="C333" s="4">
        <f t="shared" si="91"/>
        <v>0</v>
      </c>
      <c r="D333" s="4">
        <f t="shared" si="92"/>
        <v>0</v>
      </c>
      <c r="E333" s="4">
        <f t="shared" si="93"/>
        <v>0</v>
      </c>
      <c r="F333" s="4">
        <f t="shared" si="94"/>
        <v>3.764171196962707E-10</v>
      </c>
      <c r="G333" s="2"/>
      <c r="H333" s="4"/>
      <c r="I333" s="4"/>
      <c r="J333" s="4"/>
      <c r="K333" s="4"/>
    </row>
    <row r="334" spans="1:11" ht="13.5">
      <c r="A334" s="4">
        <f t="shared" si="90"/>
        <v>26.916666666666668</v>
      </c>
      <c r="B334" s="23">
        <v>318</v>
      </c>
      <c r="C334" s="4">
        <f t="shared" si="91"/>
        <v>0</v>
      </c>
      <c r="D334" s="4">
        <f t="shared" si="92"/>
        <v>0</v>
      </c>
      <c r="E334" s="4">
        <f t="shared" si="93"/>
        <v>0</v>
      </c>
      <c r="F334" s="4">
        <f t="shared" si="94"/>
        <v>3.764171196962707E-10</v>
      </c>
      <c r="G334" s="2"/>
      <c r="H334" s="4"/>
      <c r="I334" s="4"/>
      <c r="J334" s="4"/>
      <c r="K334" s="4"/>
    </row>
    <row r="335" spans="1:11" ht="13.5">
      <c r="A335" s="4">
        <f t="shared" si="90"/>
        <v>27</v>
      </c>
      <c r="B335" s="23">
        <v>319</v>
      </c>
      <c r="C335" s="4">
        <f t="shared" si="91"/>
        <v>0</v>
      </c>
      <c r="D335" s="4">
        <f t="shared" si="92"/>
        <v>0</v>
      </c>
      <c r="E335" s="4">
        <f t="shared" si="93"/>
        <v>0</v>
      </c>
      <c r="F335" s="4">
        <f t="shared" si="94"/>
        <v>3.764171196962707E-10</v>
      </c>
      <c r="G335" s="2"/>
      <c r="H335" s="4"/>
      <c r="I335" s="4"/>
      <c r="J335" s="4"/>
      <c r="K335" s="4"/>
    </row>
    <row r="336" spans="1:11" ht="13.5">
      <c r="A336" s="4">
        <f t="shared" si="90"/>
        <v>27.083333333333332</v>
      </c>
      <c r="B336" s="23">
        <v>320</v>
      </c>
      <c r="C336" s="4">
        <f t="shared" si="91"/>
        <v>0</v>
      </c>
      <c r="D336" s="4">
        <f t="shared" si="92"/>
        <v>0</v>
      </c>
      <c r="E336" s="4">
        <f t="shared" si="93"/>
        <v>0</v>
      </c>
      <c r="F336" s="4">
        <f t="shared" si="94"/>
        <v>3.764171196962707E-10</v>
      </c>
      <c r="G336" s="2"/>
      <c r="H336" s="4"/>
      <c r="I336" s="4"/>
      <c r="J336" s="4"/>
      <c r="K336" s="4"/>
    </row>
    <row r="337" spans="1:11" ht="13.5">
      <c r="A337" s="4">
        <f aca="true" t="shared" si="95" ref="A337:A352">IF($D$9=1,B337,IF($D$9=2,B337/$D$9,IF($D$9=3,(B337+1)/$D$9,IF($D$9=4,(B337+1)/$D$9,IF($D$9=6,(B337+2)/$D$9,IF($D$9=12,(B337+5)/$D$9," "))))))</f>
        <v>27.166666666666668</v>
      </c>
      <c r="B337" s="23">
        <v>321</v>
      </c>
      <c r="C337" s="4">
        <f aca="true" t="shared" si="96" ref="C337:C352">IF(TRUNC(F336)=0,0,+E337*(1/(1+$F$8))^($D$8*$D$9-B336))</f>
        <v>0</v>
      </c>
      <c r="D337" s="4">
        <f aca="true" t="shared" si="97" ref="D337:D352">IF(TRUNC(F336)=0,0,+E337*(1-(1/(1+$F$8))^($D$8*$D$9-B336)))</f>
        <v>0</v>
      </c>
      <c r="E337" s="4">
        <f aca="true" t="shared" si="98" ref="E337:E352">IF(TRUNC(F336)=0,0,PMT($F$8,$D$8*$D$9,-$F$16))</f>
        <v>0</v>
      </c>
      <c r="F337" s="4">
        <f aca="true" t="shared" si="99" ref="F337:F352">F336-C337</f>
        <v>3.764171196962707E-10</v>
      </c>
      <c r="G337" s="2"/>
      <c r="H337" s="4"/>
      <c r="I337" s="4"/>
      <c r="J337" s="4"/>
      <c r="K337" s="4"/>
    </row>
    <row r="338" spans="1:11" ht="13.5">
      <c r="A338" s="4">
        <f t="shared" si="95"/>
        <v>27.25</v>
      </c>
      <c r="B338" s="23">
        <v>322</v>
      </c>
      <c r="C338" s="4">
        <f t="shared" si="96"/>
        <v>0</v>
      </c>
      <c r="D338" s="4">
        <f t="shared" si="97"/>
        <v>0</v>
      </c>
      <c r="E338" s="4">
        <f t="shared" si="98"/>
        <v>0</v>
      </c>
      <c r="F338" s="4">
        <f t="shared" si="99"/>
        <v>3.764171196962707E-10</v>
      </c>
      <c r="G338" s="2"/>
      <c r="H338" s="4"/>
      <c r="I338" s="4"/>
      <c r="J338" s="4"/>
      <c r="K338" s="4"/>
    </row>
    <row r="339" spans="1:11" ht="13.5">
      <c r="A339" s="4">
        <f t="shared" si="95"/>
        <v>27.333333333333332</v>
      </c>
      <c r="B339" s="23">
        <v>323</v>
      </c>
      <c r="C339" s="4">
        <f t="shared" si="96"/>
        <v>0</v>
      </c>
      <c r="D339" s="4">
        <f t="shared" si="97"/>
        <v>0</v>
      </c>
      <c r="E339" s="4">
        <f t="shared" si="98"/>
        <v>0</v>
      </c>
      <c r="F339" s="4">
        <f t="shared" si="99"/>
        <v>3.764171196962707E-10</v>
      </c>
      <c r="G339" s="2"/>
      <c r="H339" s="4"/>
      <c r="I339" s="4"/>
      <c r="J339" s="4"/>
      <c r="K339" s="4"/>
    </row>
    <row r="340" spans="1:11" ht="13.5">
      <c r="A340" s="4">
        <f t="shared" si="95"/>
        <v>27.416666666666668</v>
      </c>
      <c r="B340" s="23">
        <v>324</v>
      </c>
      <c r="C340" s="4">
        <f t="shared" si="96"/>
        <v>0</v>
      </c>
      <c r="D340" s="4">
        <f t="shared" si="97"/>
        <v>0</v>
      </c>
      <c r="E340" s="4">
        <f t="shared" si="98"/>
        <v>0</v>
      </c>
      <c r="F340" s="4">
        <f t="shared" si="99"/>
        <v>3.764171196962707E-10</v>
      </c>
      <c r="G340" s="2"/>
      <c r="H340" s="4"/>
      <c r="I340" s="4"/>
      <c r="J340" s="4"/>
      <c r="K340" s="4"/>
    </row>
    <row r="341" spans="1:11" ht="13.5">
      <c r="A341" s="4">
        <f t="shared" si="95"/>
        <v>27.5</v>
      </c>
      <c r="B341" s="23">
        <v>325</v>
      </c>
      <c r="C341" s="4">
        <f t="shared" si="96"/>
        <v>0</v>
      </c>
      <c r="D341" s="4">
        <f t="shared" si="97"/>
        <v>0</v>
      </c>
      <c r="E341" s="4">
        <f t="shared" si="98"/>
        <v>0</v>
      </c>
      <c r="F341" s="4">
        <f t="shared" si="99"/>
        <v>3.764171196962707E-10</v>
      </c>
      <c r="G341" s="2"/>
      <c r="H341" s="4"/>
      <c r="I341" s="4"/>
      <c r="J341" s="4"/>
      <c r="K341" s="4"/>
    </row>
    <row r="342" spans="1:11" ht="13.5">
      <c r="A342" s="4">
        <f t="shared" si="95"/>
        <v>27.583333333333332</v>
      </c>
      <c r="B342" s="23">
        <v>326</v>
      </c>
      <c r="C342" s="4">
        <f t="shared" si="96"/>
        <v>0</v>
      </c>
      <c r="D342" s="4">
        <f t="shared" si="97"/>
        <v>0</v>
      </c>
      <c r="E342" s="4">
        <f t="shared" si="98"/>
        <v>0</v>
      </c>
      <c r="F342" s="4">
        <f t="shared" si="99"/>
        <v>3.764171196962707E-10</v>
      </c>
      <c r="G342" s="2"/>
      <c r="H342" s="4"/>
      <c r="I342" s="4"/>
      <c r="J342" s="4"/>
      <c r="K342" s="4"/>
    </row>
    <row r="343" spans="1:11" ht="13.5">
      <c r="A343" s="4">
        <f t="shared" si="95"/>
        <v>27.666666666666668</v>
      </c>
      <c r="B343" s="23">
        <v>327</v>
      </c>
      <c r="C343" s="4">
        <f t="shared" si="96"/>
        <v>0</v>
      </c>
      <c r="D343" s="4">
        <f t="shared" si="97"/>
        <v>0</v>
      </c>
      <c r="E343" s="4">
        <f t="shared" si="98"/>
        <v>0</v>
      </c>
      <c r="F343" s="4">
        <f t="shared" si="99"/>
        <v>3.764171196962707E-10</v>
      </c>
      <c r="G343" s="2"/>
      <c r="H343" s="4"/>
      <c r="I343" s="4"/>
      <c r="J343" s="4"/>
      <c r="K343" s="4"/>
    </row>
    <row r="344" spans="1:11" ht="13.5">
      <c r="A344" s="4">
        <f t="shared" si="95"/>
        <v>27.75</v>
      </c>
      <c r="B344" s="23">
        <v>328</v>
      </c>
      <c r="C344" s="4">
        <f t="shared" si="96"/>
        <v>0</v>
      </c>
      <c r="D344" s="4">
        <f t="shared" si="97"/>
        <v>0</v>
      </c>
      <c r="E344" s="4">
        <f t="shared" si="98"/>
        <v>0</v>
      </c>
      <c r="F344" s="4">
        <f t="shared" si="99"/>
        <v>3.764171196962707E-10</v>
      </c>
      <c r="G344" s="2"/>
      <c r="H344" s="4"/>
      <c r="I344" s="4"/>
      <c r="J344" s="4"/>
      <c r="K344" s="4"/>
    </row>
    <row r="345" spans="1:11" ht="13.5">
      <c r="A345" s="4">
        <f t="shared" si="95"/>
        <v>27.833333333333332</v>
      </c>
      <c r="B345" s="23">
        <v>329</v>
      </c>
      <c r="C345" s="4">
        <f t="shared" si="96"/>
        <v>0</v>
      </c>
      <c r="D345" s="4">
        <f t="shared" si="97"/>
        <v>0</v>
      </c>
      <c r="E345" s="4">
        <f t="shared" si="98"/>
        <v>0</v>
      </c>
      <c r="F345" s="4">
        <f t="shared" si="99"/>
        <v>3.764171196962707E-10</v>
      </c>
      <c r="G345" s="2"/>
      <c r="H345" s="4"/>
      <c r="I345" s="4"/>
      <c r="J345" s="4"/>
      <c r="K345" s="4"/>
    </row>
    <row r="346" spans="1:11" ht="13.5">
      <c r="A346" s="4">
        <f t="shared" si="95"/>
        <v>27.916666666666668</v>
      </c>
      <c r="B346" s="23">
        <v>330</v>
      </c>
      <c r="C346" s="4">
        <f t="shared" si="96"/>
        <v>0</v>
      </c>
      <c r="D346" s="4">
        <f t="shared" si="97"/>
        <v>0</v>
      </c>
      <c r="E346" s="4">
        <f t="shared" si="98"/>
        <v>0</v>
      </c>
      <c r="F346" s="4">
        <f t="shared" si="99"/>
        <v>3.764171196962707E-10</v>
      </c>
      <c r="G346" s="2"/>
      <c r="H346" s="4"/>
      <c r="I346" s="4"/>
      <c r="J346" s="4"/>
      <c r="K346" s="4"/>
    </row>
    <row r="347" spans="1:11" ht="13.5">
      <c r="A347" s="4">
        <f t="shared" si="95"/>
        <v>28</v>
      </c>
      <c r="B347" s="23">
        <v>331</v>
      </c>
      <c r="C347" s="4">
        <f t="shared" si="96"/>
        <v>0</v>
      </c>
      <c r="D347" s="4">
        <f t="shared" si="97"/>
        <v>0</v>
      </c>
      <c r="E347" s="4">
        <f t="shared" si="98"/>
        <v>0</v>
      </c>
      <c r="F347" s="4">
        <f t="shared" si="99"/>
        <v>3.764171196962707E-10</v>
      </c>
      <c r="G347" s="2"/>
      <c r="H347" s="4"/>
      <c r="I347" s="4"/>
      <c r="J347" s="4"/>
      <c r="K347" s="4"/>
    </row>
    <row r="348" spans="1:11" ht="13.5">
      <c r="A348" s="4">
        <f t="shared" si="95"/>
        <v>28.083333333333332</v>
      </c>
      <c r="B348" s="23">
        <v>332</v>
      </c>
      <c r="C348" s="4">
        <f t="shared" si="96"/>
        <v>0</v>
      </c>
      <c r="D348" s="4">
        <f t="shared" si="97"/>
        <v>0</v>
      </c>
      <c r="E348" s="4">
        <f t="shared" si="98"/>
        <v>0</v>
      </c>
      <c r="F348" s="4">
        <f t="shared" si="99"/>
        <v>3.764171196962707E-10</v>
      </c>
      <c r="G348" s="2"/>
      <c r="H348" s="4"/>
      <c r="I348" s="4"/>
      <c r="J348" s="4"/>
      <c r="K348" s="4"/>
    </row>
    <row r="349" spans="1:11" ht="13.5">
      <c r="A349" s="4">
        <f t="shared" si="95"/>
        <v>28.166666666666668</v>
      </c>
      <c r="B349" s="23">
        <v>333</v>
      </c>
      <c r="C349" s="4">
        <f t="shared" si="96"/>
        <v>0</v>
      </c>
      <c r="D349" s="4">
        <f t="shared" si="97"/>
        <v>0</v>
      </c>
      <c r="E349" s="4">
        <f t="shared" si="98"/>
        <v>0</v>
      </c>
      <c r="F349" s="4">
        <f t="shared" si="99"/>
        <v>3.764171196962707E-10</v>
      </c>
      <c r="G349" s="2"/>
      <c r="H349" s="4"/>
      <c r="I349" s="4"/>
      <c r="J349" s="4"/>
      <c r="K349" s="4"/>
    </row>
    <row r="350" spans="1:11" ht="13.5">
      <c r="A350" s="4">
        <f t="shared" si="95"/>
        <v>28.25</v>
      </c>
      <c r="B350" s="23">
        <v>334</v>
      </c>
      <c r="C350" s="4">
        <f t="shared" si="96"/>
        <v>0</v>
      </c>
      <c r="D350" s="4">
        <f t="shared" si="97"/>
        <v>0</v>
      </c>
      <c r="E350" s="4">
        <f t="shared" si="98"/>
        <v>0</v>
      </c>
      <c r="F350" s="4">
        <f t="shared" si="99"/>
        <v>3.764171196962707E-10</v>
      </c>
      <c r="G350" s="2"/>
      <c r="H350" s="4"/>
      <c r="I350" s="4"/>
      <c r="J350" s="4"/>
      <c r="K350" s="4"/>
    </row>
    <row r="351" spans="1:11" ht="13.5">
      <c r="A351" s="4">
        <f t="shared" si="95"/>
        <v>28.333333333333332</v>
      </c>
      <c r="B351" s="23">
        <v>335</v>
      </c>
      <c r="C351" s="4">
        <f t="shared" si="96"/>
        <v>0</v>
      </c>
      <c r="D351" s="4">
        <f t="shared" si="97"/>
        <v>0</v>
      </c>
      <c r="E351" s="4">
        <f t="shared" si="98"/>
        <v>0</v>
      </c>
      <c r="F351" s="4">
        <f t="shared" si="99"/>
        <v>3.764171196962707E-10</v>
      </c>
      <c r="G351" s="2"/>
      <c r="H351" s="4"/>
      <c r="I351" s="4"/>
      <c r="J351" s="4"/>
      <c r="K351" s="4"/>
    </row>
    <row r="352" spans="1:11" ht="13.5">
      <c r="A352" s="4">
        <f t="shared" si="95"/>
        <v>28.416666666666668</v>
      </c>
      <c r="B352" s="23">
        <v>336</v>
      </c>
      <c r="C352" s="4">
        <f t="shared" si="96"/>
        <v>0</v>
      </c>
      <c r="D352" s="4">
        <f t="shared" si="97"/>
        <v>0</v>
      </c>
      <c r="E352" s="4">
        <f t="shared" si="98"/>
        <v>0</v>
      </c>
      <c r="F352" s="4">
        <f t="shared" si="99"/>
        <v>3.764171196962707E-10</v>
      </c>
      <c r="G352" s="2"/>
      <c r="H352" s="4"/>
      <c r="I352" s="4"/>
      <c r="J352" s="4"/>
      <c r="K352" s="4"/>
    </row>
    <row r="353" spans="1:11" ht="13.5">
      <c r="A353" s="4">
        <f aca="true" t="shared" si="100" ref="A353:A368">IF($D$9=1,B353,IF($D$9=2,B353/$D$9,IF($D$9=3,(B353+1)/$D$9,IF($D$9=4,(B353+1)/$D$9,IF($D$9=6,(B353+2)/$D$9,IF($D$9=12,(B353+5)/$D$9," "))))))</f>
        <v>28.5</v>
      </c>
      <c r="B353" s="23">
        <v>337</v>
      </c>
      <c r="C353" s="4">
        <f aca="true" t="shared" si="101" ref="C353:C368">IF(TRUNC(F352)=0,0,+E353*(1/(1+$F$8))^($D$8*$D$9-B352))</f>
        <v>0</v>
      </c>
      <c r="D353" s="4">
        <f aca="true" t="shared" si="102" ref="D353:D368">IF(TRUNC(F352)=0,0,+E353*(1-(1/(1+$F$8))^($D$8*$D$9-B352)))</f>
        <v>0</v>
      </c>
      <c r="E353" s="4">
        <f aca="true" t="shared" si="103" ref="E353:E368">IF(TRUNC(F352)=0,0,PMT($F$8,$D$8*$D$9,-$F$16))</f>
        <v>0</v>
      </c>
      <c r="F353" s="4">
        <f aca="true" t="shared" si="104" ref="F353:F368">F352-C353</f>
        <v>3.764171196962707E-10</v>
      </c>
      <c r="G353" s="2"/>
      <c r="H353" s="4"/>
      <c r="I353" s="4"/>
      <c r="J353" s="4"/>
      <c r="K353" s="4"/>
    </row>
    <row r="354" spans="1:11" ht="13.5">
      <c r="A354" s="4">
        <f t="shared" si="100"/>
        <v>28.583333333333332</v>
      </c>
      <c r="B354" s="23">
        <v>338</v>
      </c>
      <c r="C354" s="4">
        <f t="shared" si="101"/>
        <v>0</v>
      </c>
      <c r="D354" s="4">
        <f t="shared" si="102"/>
        <v>0</v>
      </c>
      <c r="E354" s="4">
        <f t="shared" si="103"/>
        <v>0</v>
      </c>
      <c r="F354" s="4">
        <f t="shared" si="104"/>
        <v>3.764171196962707E-10</v>
      </c>
      <c r="G354" s="2"/>
      <c r="H354" s="4"/>
      <c r="I354" s="4"/>
      <c r="J354" s="4"/>
      <c r="K354" s="4"/>
    </row>
    <row r="355" spans="1:11" ht="13.5">
      <c r="A355" s="4">
        <f t="shared" si="100"/>
        <v>28.666666666666668</v>
      </c>
      <c r="B355" s="23">
        <v>339</v>
      </c>
      <c r="C355" s="4">
        <f t="shared" si="101"/>
        <v>0</v>
      </c>
      <c r="D355" s="4">
        <f t="shared" si="102"/>
        <v>0</v>
      </c>
      <c r="E355" s="4">
        <f t="shared" si="103"/>
        <v>0</v>
      </c>
      <c r="F355" s="4">
        <f t="shared" si="104"/>
        <v>3.764171196962707E-10</v>
      </c>
      <c r="G355" s="2"/>
      <c r="H355" s="4"/>
      <c r="I355" s="4"/>
      <c r="J355" s="4"/>
      <c r="K355" s="4"/>
    </row>
    <row r="356" spans="1:11" ht="13.5">
      <c r="A356" s="4">
        <f t="shared" si="100"/>
        <v>28.75</v>
      </c>
      <c r="B356" s="23">
        <v>340</v>
      </c>
      <c r="C356" s="4">
        <f t="shared" si="101"/>
        <v>0</v>
      </c>
      <c r="D356" s="4">
        <f t="shared" si="102"/>
        <v>0</v>
      </c>
      <c r="E356" s="4">
        <f t="shared" si="103"/>
        <v>0</v>
      </c>
      <c r="F356" s="4">
        <f t="shared" si="104"/>
        <v>3.764171196962707E-10</v>
      </c>
      <c r="G356" s="2"/>
      <c r="H356" s="4"/>
      <c r="I356" s="4"/>
      <c r="J356" s="4"/>
      <c r="K356" s="4"/>
    </row>
    <row r="357" spans="1:11" ht="13.5">
      <c r="A357" s="4">
        <f t="shared" si="100"/>
        <v>28.833333333333332</v>
      </c>
      <c r="B357" s="23">
        <v>341</v>
      </c>
      <c r="C357" s="4">
        <f t="shared" si="101"/>
        <v>0</v>
      </c>
      <c r="D357" s="4">
        <f t="shared" si="102"/>
        <v>0</v>
      </c>
      <c r="E357" s="4">
        <f t="shared" si="103"/>
        <v>0</v>
      </c>
      <c r="F357" s="4">
        <f t="shared" si="104"/>
        <v>3.764171196962707E-10</v>
      </c>
      <c r="G357" s="2"/>
      <c r="H357" s="4"/>
      <c r="I357" s="4"/>
      <c r="J357" s="4"/>
      <c r="K357" s="4"/>
    </row>
    <row r="358" spans="1:11" ht="13.5">
      <c r="A358" s="4">
        <f t="shared" si="100"/>
        <v>28.916666666666668</v>
      </c>
      <c r="B358" s="23">
        <v>342</v>
      </c>
      <c r="C358" s="4">
        <f t="shared" si="101"/>
        <v>0</v>
      </c>
      <c r="D358" s="4">
        <f t="shared" si="102"/>
        <v>0</v>
      </c>
      <c r="E358" s="4">
        <f t="shared" si="103"/>
        <v>0</v>
      </c>
      <c r="F358" s="4">
        <f t="shared" si="104"/>
        <v>3.764171196962707E-10</v>
      </c>
      <c r="G358" s="2"/>
      <c r="H358" s="4"/>
      <c r="I358" s="4"/>
      <c r="J358" s="4"/>
      <c r="K358" s="4"/>
    </row>
    <row r="359" spans="1:11" ht="13.5">
      <c r="A359" s="4">
        <f t="shared" si="100"/>
        <v>29</v>
      </c>
      <c r="B359" s="23">
        <v>343</v>
      </c>
      <c r="C359" s="4">
        <f t="shared" si="101"/>
        <v>0</v>
      </c>
      <c r="D359" s="4">
        <f t="shared" si="102"/>
        <v>0</v>
      </c>
      <c r="E359" s="4">
        <f t="shared" si="103"/>
        <v>0</v>
      </c>
      <c r="F359" s="4">
        <f t="shared" si="104"/>
        <v>3.764171196962707E-10</v>
      </c>
      <c r="G359" s="2"/>
      <c r="H359" s="4"/>
      <c r="I359" s="4"/>
      <c r="J359" s="4"/>
      <c r="K359" s="4"/>
    </row>
    <row r="360" spans="1:11" ht="13.5">
      <c r="A360" s="4">
        <f t="shared" si="100"/>
        <v>29.083333333333332</v>
      </c>
      <c r="B360" s="23">
        <v>344</v>
      </c>
      <c r="C360" s="4">
        <f t="shared" si="101"/>
        <v>0</v>
      </c>
      <c r="D360" s="4">
        <f t="shared" si="102"/>
        <v>0</v>
      </c>
      <c r="E360" s="4">
        <f t="shared" si="103"/>
        <v>0</v>
      </c>
      <c r="F360" s="4">
        <f t="shared" si="104"/>
        <v>3.764171196962707E-10</v>
      </c>
      <c r="G360" s="2"/>
      <c r="H360" s="4"/>
      <c r="I360" s="4"/>
      <c r="J360" s="4"/>
      <c r="K360" s="4"/>
    </row>
    <row r="361" spans="1:11" ht="13.5">
      <c r="A361" s="4">
        <f t="shared" si="100"/>
        <v>29.166666666666668</v>
      </c>
      <c r="B361" s="23">
        <v>345</v>
      </c>
      <c r="C361" s="4">
        <f t="shared" si="101"/>
        <v>0</v>
      </c>
      <c r="D361" s="4">
        <f t="shared" si="102"/>
        <v>0</v>
      </c>
      <c r="E361" s="4">
        <f t="shared" si="103"/>
        <v>0</v>
      </c>
      <c r="F361" s="4">
        <f t="shared" si="104"/>
        <v>3.764171196962707E-10</v>
      </c>
      <c r="G361" s="2"/>
      <c r="H361" s="4"/>
      <c r="I361" s="4"/>
      <c r="J361" s="4"/>
      <c r="K361" s="4"/>
    </row>
    <row r="362" spans="1:11" ht="13.5">
      <c r="A362" s="4">
        <f t="shared" si="100"/>
        <v>29.25</v>
      </c>
      <c r="B362" s="23">
        <v>346</v>
      </c>
      <c r="C362" s="4">
        <f t="shared" si="101"/>
        <v>0</v>
      </c>
      <c r="D362" s="4">
        <f t="shared" si="102"/>
        <v>0</v>
      </c>
      <c r="E362" s="4">
        <f t="shared" si="103"/>
        <v>0</v>
      </c>
      <c r="F362" s="4">
        <f t="shared" si="104"/>
        <v>3.764171196962707E-10</v>
      </c>
      <c r="G362" s="2"/>
      <c r="H362" s="4"/>
      <c r="I362" s="4"/>
      <c r="J362" s="4"/>
      <c r="K362" s="4"/>
    </row>
    <row r="363" spans="1:11" ht="13.5">
      <c r="A363" s="4">
        <f t="shared" si="100"/>
        <v>29.333333333333332</v>
      </c>
      <c r="B363" s="23">
        <v>347</v>
      </c>
      <c r="C363" s="4">
        <f t="shared" si="101"/>
        <v>0</v>
      </c>
      <c r="D363" s="4">
        <f t="shared" si="102"/>
        <v>0</v>
      </c>
      <c r="E363" s="4">
        <f t="shared" si="103"/>
        <v>0</v>
      </c>
      <c r="F363" s="4">
        <f t="shared" si="104"/>
        <v>3.764171196962707E-10</v>
      </c>
      <c r="G363" s="2"/>
      <c r="H363" s="4"/>
      <c r="I363" s="4"/>
      <c r="J363" s="4"/>
      <c r="K363" s="4"/>
    </row>
    <row r="364" spans="1:11" ht="13.5">
      <c r="A364" s="4">
        <f t="shared" si="100"/>
        <v>29.416666666666668</v>
      </c>
      <c r="B364" s="23">
        <v>348</v>
      </c>
      <c r="C364" s="4">
        <f t="shared" si="101"/>
        <v>0</v>
      </c>
      <c r="D364" s="4">
        <f t="shared" si="102"/>
        <v>0</v>
      </c>
      <c r="E364" s="4">
        <f t="shared" si="103"/>
        <v>0</v>
      </c>
      <c r="F364" s="4">
        <f t="shared" si="104"/>
        <v>3.764171196962707E-10</v>
      </c>
      <c r="G364" s="2"/>
      <c r="H364" s="4"/>
      <c r="I364" s="4"/>
      <c r="J364" s="4"/>
      <c r="K364" s="4"/>
    </row>
    <row r="365" spans="1:11" ht="13.5">
      <c r="A365" s="4">
        <f t="shared" si="100"/>
        <v>29.5</v>
      </c>
      <c r="B365" s="23">
        <v>349</v>
      </c>
      <c r="C365" s="4">
        <f t="shared" si="101"/>
        <v>0</v>
      </c>
      <c r="D365" s="4">
        <f t="shared" si="102"/>
        <v>0</v>
      </c>
      <c r="E365" s="4">
        <f t="shared" si="103"/>
        <v>0</v>
      </c>
      <c r="F365" s="4">
        <f t="shared" si="104"/>
        <v>3.764171196962707E-10</v>
      </c>
      <c r="G365" s="2"/>
      <c r="H365" s="4"/>
      <c r="I365" s="4"/>
      <c r="J365" s="4"/>
      <c r="K365" s="4"/>
    </row>
    <row r="366" spans="1:11" ht="13.5">
      <c r="A366" s="4">
        <f t="shared" si="100"/>
        <v>29.583333333333332</v>
      </c>
      <c r="B366" s="23">
        <v>350</v>
      </c>
      <c r="C366" s="4">
        <f t="shared" si="101"/>
        <v>0</v>
      </c>
      <c r="D366" s="4">
        <f t="shared" si="102"/>
        <v>0</v>
      </c>
      <c r="E366" s="4">
        <f t="shared" si="103"/>
        <v>0</v>
      </c>
      <c r="F366" s="4">
        <f t="shared" si="104"/>
        <v>3.764171196962707E-10</v>
      </c>
      <c r="G366" s="2"/>
      <c r="H366" s="4"/>
      <c r="I366" s="4"/>
      <c r="J366" s="4"/>
      <c r="K366" s="4"/>
    </row>
    <row r="367" spans="1:11" ht="13.5">
      <c r="A367" s="4">
        <f t="shared" si="100"/>
        <v>29.666666666666668</v>
      </c>
      <c r="B367" s="23">
        <v>351</v>
      </c>
      <c r="C367" s="4">
        <f t="shared" si="101"/>
        <v>0</v>
      </c>
      <c r="D367" s="4">
        <f t="shared" si="102"/>
        <v>0</v>
      </c>
      <c r="E367" s="4">
        <f t="shared" si="103"/>
        <v>0</v>
      </c>
      <c r="F367" s="4">
        <f t="shared" si="104"/>
        <v>3.764171196962707E-10</v>
      </c>
      <c r="G367" s="2"/>
      <c r="H367" s="4"/>
      <c r="I367" s="4"/>
      <c r="J367" s="4"/>
      <c r="K367" s="4"/>
    </row>
    <row r="368" spans="1:11" ht="13.5">
      <c r="A368" s="4">
        <f t="shared" si="100"/>
        <v>29.75</v>
      </c>
      <c r="B368" s="23">
        <v>352</v>
      </c>
      <c r="C368" s="4">
        <f t="shared" si="101"/>
        <v>0</v>
      </c>
      <c r="D368" s="4">
        <f t="shared" si="102"/>
        <v>0</v>
      </c>
      <c r="E368" s="4">
        <f t="shared" si="103"/>
        <v>0</v>
      </c>
      <c r="F368" s="4">
        <f t="shared" si="104"/>
        <v>3.764171196962707E-10</v>
      </c>
      <c r="G368" s="2"/>
      <c r="H368" s="4"/>
      <c r="I368" s="4"/>
      <c r="J368" s="4"/>
      <c r="K368" s="4"/>
    </row>
    <row r="369" spans="1:11" ht="13.5">
      <c r="A369" s="4">
        <f aca="true" t="shared" si="105" ref="A369:A376">IF($D$9=1,B369,IF($D$9=2,B369/$D$9,IF($D$9=3,(B369+1)/$D$9,IF($D$9=4,(B369+1)/$D$9,IF($D$9=6,(B369+2)/$D$9,IF($D$9=12,(B369+5)/$D$9," "))))))</f>
        <v>29.833333333333332</v>
      </c>
      <c r="B369" s="23">
        <v>353</v>
      </c>
      <c r="C369" s="4">
        <f aca="true" t="shared" si="106" ref="C369:C376">IF(TRUNC(F368)=0,0,+E369*(1/(1+$F$8))^($D$8*$D$9-B368))</f>
        <v>0</v>
      </c>
      <c r="D369" s="4">
        <f aca="true" t="shared" si="107" ref="D369:D376">IF(TRUNC(F368)=0,0,+E369*(1-(1/(1+$F$8))^($D$8*$D$9-B368)))</f>
        <v>0</v>
      </c>
      <c r="E369" s="4">
        <f aca="true" t="shared" si="108" ref="E369:E376">IF(TRUNC(F368)=0,0,PMT($F$8,$D$8*$D$9,-$F$16))</f>
        <v>0</v>
      </c>
      <c r="F369" s="4">
        <f aca="true" t="shared" si="109" ref="F369:F376">F368-C369</f>
        <v>3.764171196962707E-10</v>
      </c>
      <c r="G369" s="2"/>
      <c r="H369" s="4"/>
      <c r="I369" s="4"/>
      <c r="J369" s="4"/>
      <c r="K369" s="4"/>
    </row>
    <row r="370" spans="1:11" ht="13.5">
      <c r="A370" s="4">
        <f t="shared" si="105"/>
        <v>29.916666666666668</v>
      </c>
      <c r="B370" s="23">
        <v>354</v>
      </c>
      <c r="C370" s="4">
        <f t="shared" si="106"/>
        <v>0</v>
      </c>
      <c r="D370" s="4">
        <f t="shared" si="107"/>
        <v>0</v>
      </c>
      <c r="E370" s="4">
        <f t="shared" si="108"/>
        <v>0</v>
      </c>
      <c r="F370" s="4">
        <f t="shared" si="109"/>
        <v>3.764171196962707E-10</v>
      </c>
      <c r="G370" s="2"/>
      <c r="H370" s="4"/>
      <c r="I370" s="4"/>
      <c r="J370" s="4"/>
      <c r="K370" s="4"/>
    </row>
    <row r="371" spans="1:11" ht="13.5">
      <c r="A371" s="4">
        <f t="shared" si="105"/>
        <v>30</v>
      </c>
      <c r="B371" s="23">
        <v>355</v>
      </c>
      <c r="C371" s="4">
        <f t="shared" si="106"/>
        <v>0</v>
      </c>
      <c r="D371" s="4">
        <f t="shared" si="107"/>
        <v>0</v>
      </c>
      <c r="E371" s="4">
        <f t="shared" si="108"/>
        <v>0</v>
      </c>
      <c r="F371" s="4">
        <f t="shared" si="109"/>
        <v>3.764171196962707E-10</v>
      </c>
      <c r="G371" s="2"/>
      <c r="H371" s="4"/>
      <c r="I371" s="4"/>
      <c r="J371" s="4"/>
      <c r="K371" s="4"/>
    </row>
    <row r="372" spans="1:11" ht="13.5">
      <c r="A372" s="4">
        <f t="shared" si="105"/>
        <v>30.083333333333332</v>
      </c>
      <c r="B372" s="23">
        <v>356</v>
      </c>
      <c r="C372" s="4">
        <f t="shared" si="106"/>
        <v>0</v>
      </c>
      <c r="D372" s="4">
        <f t="shared" si="107"/>
        <v>0</v>
      </c>
      <c r="E372" s="4">
        <f t="shared" si="108"/>
        <v>0</v>
      </c>
      <c r="F372" s="4">
        <f t="shared" si="109"/>
        <v>3.764171196962707E-10</v>
      </c>
      <c r="G372" s="2"/>
      <c r="H372" s="4"/>
      <c r="I372" s="4"/>
      <c r="J372" s="4"/>
      <c r="K372" s="4"/>
    </row>
    <row r="373" spans="1:11" ht="13.5">
      <c r="A373" s="4">
        <f t="shared" si="105"/>
        <v>30.166666666666668</v>
      </c>
      <c r="B373" s="23">
        <v>357</v>
      </c>
      <c r="C373" s="4">
        <f t="shared" si="106"/>
        <v>0</v>
      </c>
      <c r="D373" s="4">
        <f t="shared" si="107"/>
        <v>0</v>
      </c>
      <c r="E373" s="4">
        <f t="shared" si="108"/>
        <v>0</v>
      </c>
      <c r="F373" s="4">
        <f t="shared" si="109"/>
        <v>3.764171196962707E-10</v>
      </c>
      <c r="G373" s="2"/>
      <c r="H373" s="4"/>
      <c r="I373" s="4"/>
      <c r="J373" s="4"/>
      <c r="K373" s="4"/>
    </row>
    <row r="374" spans="1:11" ht="13.5">
      <c r="A374" s="4">
        <f t="shared" si="105"/>
        <v>30.25</v>
      </c>
      <c r="B374" s="23">
        <v>358</v>
      </c>
      <c r="C374" s="4">
        <f t="shared" si="106"/>
        <v>0</v>
      </c>
      <c r="D374" s="4">
        <f t="shared" si="107"/>
        <v>0</v>
      </c>
      <c r="E374" s="4">
        <f t="shared" si="108"/>
        <v>0</v>
      </c>
      <c r="F374" s="4">
        <f t="shared" si="109"/>
        <v>3.764171196962707E-10</v>
      </c>
      <c r="G374" s="2"/>
      <c r="H374" s="4"/>
      <c r="I374" s="4"/>
      <c r="J374" s="4"/>
      <c r="K374" s="4"/>
    </row>
    <row r="375" spans="1:11" ht="13.5">
      <c r="A375" s="4">
        <f t="shared" si="105"/>
        <v>30.333333333333332</v>
      </c>
      <c r="B375" s="23">
        <v>359</v>
      </c>
      <c r="C375" s="4">
        <f t="shared" si="106"/>
        <v>0</v>
      </c>
      <c r="D375" s="4">
        <f t="shared" si="107"/>
        <v>0</v>
      </c>
      <c r="E375" s="4">
        <f t="shared" si="108"/>
        <v>0</v>
      </c>
      <c r="F375" s="4">
        <f t="shared" si="109"/>
        <v>3.764171196962707E-10</v>
      </c>
      <c r="G375" s="2"/>
      <c r="H375" s="4"/>
      <c r="I375" s="4"/>
      <c r="J375" s="4"/>
      <c r="K375" s="4"/>
    </row>
    <row r="376" spans="1:11" ht="13.5">
      <c r="A376" s="4">
        <f t="shared" si="105"/>
        <v>30.416666666666668</v>
      </c>
      <c r="B376" s="23">
        <v>360</v>
      </c>
      <c r="C376" s="4">
        <f t="shared" si="106"/>
        <v>0</v>
      </c>
      <c r="D376" s="4">
        <f t="shared" si="107"/>
        <v>0</v>
      </c>
      <c r="E376" s="4">
        <f t="shared" si="108"/>
        <v>0</v>
      </c>
      <c r="F376" s="4">
        <f t="shared" si="109"/>
        <v>3.764171196962707E-10</v>
      </c>
      <c r="G376" s="2"/>
      <c r="H376" s="4"/>
      <c r="I376" s="4"/>
      <c r="J376" s="4"/>
      <c r="K376" s="4"/>
    </row>
    <row r="377" spans="2:7" ht="13.5">
      <c r="B377" s="24"/>
      <c r="G377" s="25"/>
    </row>
    <row r="378" ht="13.5">
      <c r="B378" s="24"/>
    </row>
    <row r="379" ht="13.5">
      <c r="B379" s="24"/>
    </row>
    <row r="380" ht="13.5">
      <c r="B380" s="24"/>
    </row>
    <row r="381" ht="13.5">
      <c r="B381" s="24"/>
    </row>
    <row r="382" ht="13.5">
      <c r="B382" s="24"/>
    </row>
    <row r="383" ht="13.5">
      <c r="B383" s="24"/>
    </row>
    <row r="384" ht="13.5">
      <c r="B384" s="24"/>
    </row>
    <row r="385" ht="13.5">
      <c r="B385" s="24"/>
    </row>
    <row r="386" ht="13.5">
      <c r="B386" s="24"/>
    </row>
    <row r="387" ht="13.5">
      <c r="B387" s="24"/>
    </row>
    <row r="388" ht="13.5">
      <c r="B388" s="24"/>
    </row>
    <row r="389" ht="13.5">
      <c r="B389" s="24"/>
    </row>
    <row r="390" ht="13.5">
      <c r="B390" s="24"/>
    </row>
    <row r="391" ht="13.5">
      <c r="B391" s="24"/>
    </row>
    <row r="392" ht="13.5">
      <c r="B392" s="24"/>
    </row>
    <row r="393" ht="13.5">
      <c r="B393" s="24"/>
    </row>
    <row r="394" ht="13.5">
      <c r="B394" s="24"/>
    </row>
    <row r="395" ht="13.5">
      <c r="B395" s="24"/>
    </row>
    <row r="396" ht="13.5">
      <c r="B396" s="24"/>
    </row>
    <row r="397" ht="13.5">
      <c r="B397" s="24"/>
    </row>
    <row r="398" ht="13.5">
      <c r="B398" s="24"/>
    </row>
    <row r="399" ht="13.5">
      <c r="B399" s="24"/>
    </row>
    <row r="400" ht="13.5">
      <c r="B400" s="24"/>
    </row>
    <row r="401" ht="13.5">
      <c r="B401" s="24"/>
    </row>
    <row r="402" ht="13.5">
      <c r="B402" s="24"/>
    </row>
    <row r="403" ht="13.5">
      <c r="B403" s="24"/>
    </row>
    <row r="404" ht="13.5">
      <c r="B404" s="24"/>
    </row>
    <row r="405" ht="13.5">
      <c r="B405" s="24"/>
    </row>
    <row r="406" ht="13.5">
      <c r="B406" s="24"/>
    </row>
    <row r="407" ht="13.5">
      <c r="B407" s="24"/>
    </row>
    <row r="408" ht="13.5">
      <c r="B408" s="24"/>
    </row>
    <row r="409" ht="13.5">
      <c r="B409" s="24"/>
    </row>
    <row r="410" ht="13.5">
      <c r="B410" s="24"/>
    </row>
    <row r="411" ht="13.5">
      <c r="B411" s="24"/>
    </row>
    <row r="412" ht="13.5">
      <c r="B412" s="24"/>
    </row>
    <row r="413" ht="13.5">
      <c r="B413" s="24"/>
    </row>
    <row r="414" ht="13.5">
      <c r="B414" s="24"/>
    </row>
    <row r="415" ht="13.5">
      <c r="B415" s="24"/>
    </row>
    <row r="416" ht="13.5">
      <c r="B416" s="24"/>
    </row>
    <row r="417" ht="13.5">
      <c r="B417" s="24"/>
    </row>
    <row r="418" ht="13.5">
      <c r="B418" s="24"/>
    </row>
    <row r="419" ht="13.5">
      <c r="B419" s="24"/>
    </row>
    <row r="420" ht="13.5">
      <c r="B420" s="24"/>
    </row>
    <row r="421" ht="13.5">
      <c r="B421" s="24"/>
    </row>
    <row r="422" ht="13.5">
      <c r="B422" s="24"/>
    </row>
    <row r="423" ht="13.5">
      <c r="B423" s="24"/>
    </row>
    <row r="424" ht="13.5">
      <c r="B424" s="24"/>
    </row>
    <row r="425" ht="13.5">
      <c r="B425" s="24"/>
    </row>
    <row r="426" ht="13.5">
      <c r="B426" s="24"/>
    </row>
    <row r="427" ht="13.5">
      <c r="B427" s="24"/>
    </row>
    <row r="428" ht="13.5">
      <c r="B428" s="24"/>
    </row>
    <row r="429" ht="13.5">
      <c r="B429" s="24"/>
    </row>
    <row r="430" ht="13.5">
      <c r="B430" s="24"/>
    </row>
    <row r="431" ht="13.5">
      <c r="B431" s="24"/>
    </row>
    <row r="432" ht="13.5">
      <c r="B432" s="24"/>
    </row>
    <row r="433" ht="13.5">
      <c r="B433" s="24"/>
    </row>
    <row r="434" ht="13.5">
      <c r="B434" s="24"/>
    </row>
    <row r="435" ht="13.5">
      <c r="B435" s="24"/>
    </row>
    <row r="436" ht="13.5">
      <c r="B436" s="24"/>
    </row>
    <row r="437" ht="13.5">
      <c r="B437" s="24"/>
    </row>
    <row r="438" ht="13.5">
      <c r="B438" s="24"/>
    </row>
    <row r="439" ht="13.5">
      <c r="B439" s="24"/>
    </row>
    <row r="440" ht="13.5">
      <c r="B440" s="24"/>
    </row>
    <row r="441" ht="13.5">
      <c r="B441" s="24"/>
    </row>
    <row r="442" ht="13.5">
      <c r="B442" s="24"/>
    </row>
    <row r="443" ht="13.5">
      <c r="B443" s="24"/>
    </row>
    <row r="444" ht="13.5">
      <c r="B444" s="24"/>
    </row>
    <row r="445" ht="13.5">
      <c r="B445" s="24"/>
    </row>
    <row r="446" ht="13.5">
      <c r="B446" s="24"/>
    </row>
    <row r="447" ht="13.5">
      <c r="B447" s="24"/>
    </row>
    <row r="448" ht="13.5">
      <c r="B448" s="24"/>
    </row>
    <row r="449" ht="13.5">
      <c r="B449" s="24"/>
    </row>
    <row r="450" ht="13.5">
      <c r="B450" s="24"/>
    </row>
    <row r="451" ht="13.5">
      <c r="B451" s="24"/>
    </row>
    <row r="452" ht="13.5">
      <c r="B452" s="24"/>
    </row>
    <row r="453" ht="13.5">
      <c r="B453" s="24"/>
    </row>
    <row r="454" ht="13.5">
      <c r="B454" s="24"/>
    </row>
    <row r="455" ht="13.5">
      <c r="B455" s="24"/>
    </row>
    <row r="456" ht="13.5">
      <c r="B456" s="24"/>
    </row>
    <row r="457" ht="13.5">
      <c r="B457" s="24"/>
    </row>
    <row r="458" ht="13.5">
      <c r="B458" s="24"/>
    </row>
    <row r="459" ht="13.5">
      <c r="B459" s="24"/>
    </row>
    <row r="460" ht="13.5">
      <c r="B460" s="24"/>
    </row>
    <row r="461" ht="13.5">
      <c r="B461" s="24"/>
    </row>
    <row r="462" ht="13.5">
      <c r="B462" s="24"/>
    </row>
    <row r="463" ht="13.5">
      <c r="B463" s="24"/>
    </row>
    <row r="464" ht="13.5">
      <c r="B464" s="24"/>
    </row>
    <row r="465" ht="13.5">
      <c r="B465" s="24"/>
    </row>
    <row r="466" ht="13.5">
      <c r="B466" s="24"/>
    </row>
    <row r="467" ht="13.5">
      <c r="B467" s="24"/>
    </row>
    <row r="468" ht="13.5">
      <c r="B468" s="24"/>
    </row>
    <row r="469" ht="13.5">
      <c r="B469" s="24"/>
    </row>
    <row r="470" ht="13.5">
      <c r="B470" s="24"/>
    </row>
    <row r="471" ht="13.5">
      <c r="B471" s="24"/>
    </row>
    <row r="472" ht="13.5">
      <c r="B472" s="24"/>
    </row>
    <row r="473" ht="13.5">
      <c r="B473" s="24"/>
    </row>
    <row r="474" ht="13.5">
      <c r="B474" s="24"/>
    </row>
    <row r="475" ht="13.5">
      <c r="B475" s="24"/>
    </row>
    <row r="476" ht="13.5">
      <c r="B476" s="24"/>
    </row>
    <row r="477" ht="13.5">
      <c r="B477" s="24"/>
    </row>
    <row r="478" ht="13.5">
      <c r="B478" s="24"/>
    </row>
    <row r="479" ht="13.5">
      <c r="B479" s="24"/>
    </row>
    <row r="480" ht="13.5">
      <c r="B480" s="24"/>
    </row>
    <row r="481" ht="13.5">
      <c r="B481" s="24"/>
    </row>
    <row r="482" ht="13.5">
      <c r="B482" s="24"/>
    </row>
    <row r="483" ht="13.5">
      <c r="B483" s="24"/>
    </row>
    <row r="484" ht="13.5">
      <c r="B484" s="24"/>
    </row>
    <row r="485" ht="13.5">
      <c r="B485" s="24"/>
    </row>
    <row r="486" ht="13.5">
      <c r="B486" s="24"/>
    </row>
    <row r="487" ht="13.5">
      <c r="B487" s="24"/>
    </row>
    <row r="488" ht="13.5">
      <c r="B488" s="24"/>
    </row>
    <row r="489" ht="13.5">
      <c r="B489" s="24"/>
    </row>
    <row r="490" ht="13.5">
      <c r="B490" s="24"/>
    </row>
    <row r="491" ht="13.5">
      <c r="B491" s="24"/>
    </row>
    <row r="492" ht="13.5">
      <c r="B492" s="24"/>
    </row>
    <row r="493" ht="13.5">
      <c r="B493" s="24"/>
    </row>
    <row r="494" ht="13.5">
      <c r="B494" s="24"/>
    </row>
    <row r="495" ht="13.5">
      <c r="B495" s="24"/>
    </row>
    <row r="496" ht="13.5">
      <c r="B496" s="24"/>
    </row>
    <row r="497" ht="13.5">
      <c r="B497" s="24"/>
    </row>
    <row r="498" ht="13.5">
      <c r="B498" s="24"/>
    </row>
    <row r="499" ht="13.5">
      <c r="B499" s="24"/>
    </row>
    <row r="500" ht="13.5">
      <c r="B500" s="24"/>
    </row>
    <row r="501" ht="13.5">
      <c r="B501" s="24"/>
    </row>
    <row r="502" ht="13.5">
      <c r="B502" s="24"/>
    </row>
    <row r="503" ht="13.5">
      <c r="B503" s="24"/>
    </row>
    <row r="504" ht="13.5">
      <c r="B504" s="24"/>
    </row>
  </sheetData>
  <sheetProtection selectLockedCells="1" selectUnlockedCells="1"/>
  <printOptions horizontalCentered="1"/>
  <pageMargins left="0.7" right="0.49027777777777776" top="0.9" bottom="0.9847222222222223" header="0.3402777777777778" footer="0.49027777777777776"/>
  <pageSetup horizontalDpi="300" verticalDpi="300" orientation="portrait" paperSize="9"/>
  <headerFooter alignWithMargins="0">
    <oddHeader>&amp;L&amp;"Arial,Grassetto Corsivo"&amp;6ANDREA GALLO
DOTTORE COMMERCIALISTA
V.le B. Buozzi 5 - 00197 Roma
Tel. 06,8073536 fax 8075607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91"/>
  <sheetViews>
    <sheetView showGridLines="0" workbookViewId="0" topLeftCell="A1">
      <pane ySplit="9" topLeftCell="A10" activePane="bottomLeft" state="frozen"/>
      <selection pane="topLeft" activeCell="A1" sqref="A1"/>
      <selection pane="bottomLeft" activeCell="D29" sqref="D29"/>
    </sheetView>
  </sheetViews>
  <sheetFormatPr defaultColWidth="16.00390625" defaultRowHeight="12.75"/>
  <cols>
    <col min="1" max="1" width="4.7109375" style="26" customWidth="1"/>
    <col min="2" max="2" width="5.7109375" style="26" customWidth="1"/>
    <col min="3" max="6" width="21.7109375" style="26" customWidth="1"/>
    <col min="7" max="7" width="15.7109375" style="26" customWidth="1"/>
    <col min="8" max="16" width="0" style="26" hidden="1" customWidth="1"/>
    <col min="17" max="16384" width="15.7109375" style="26" customWidth="1"/>
  </cols>
  <sheetData>
    <row r="1" spans="1:8" ht="13.5">
      <c r="A1" s="27" t="s">
        <v>23</v>
      </c>
      <c r="B1" s="28"/>
      <c r="C1" s="29"/>
      <c r="D1" s="29"/>
      <c r="E1" s="29"/>
      <c r="F1" s="29"/>
      <c r="H1" s="26" t="s">
        <v>24</v>
      </c>
    </row>
    <row r="2" spans="1:8" ht="13.5">
      <c r="A2" s="30"/>
      <c r="B2" s="30"/>
      <c r="C2" s="30"/>
      <c r="D2" s="30"/>
      <c r="E2" s="30"/>
      <c r="F2" s="30"/>
      <c r="H2" s="26" t="s">
        <v>25</v>
      </c>
    </row>
    <row r="3" spans="1:6" ht="13.5">
      <c r="A3" s="31"/>
      <c r="B3" s="30"/>
      <c r="C3" s="30"/>
      <c r="D3" s="30"/>
      <c r="E3" s="30"/>
      <c r="F3" s="30"/>
    </row>
    <row r="4" spans="1:6" ht="13.5">
      <c r="A4" s="30"/>
      <c r="B4" s="30"/>
      <c r="C4" s="32" t="s">
        <v>1</v>
      </c>
      <c r="D4" s="33"/>
      <c r="E4" s="34"/>
      <c r="F4" s="30"/>
    </row>
    <row r="5" spans="1:6" ht="13.5">
      <c r="A5" s="30"/>
      <c r="B5" s="30"/>
      <c r="C5" s="30"/>
      <c r="D5" s="30"/>
      <c r="E5" s="30"/>
      <c r="F5" s="30"/>
    </row>
    <row r="6" spans="1:8" ht="13.5">
      <c r="A6" s="30"/>
      <c r="B6" s="30"/>
      <c r="C6" s="35" t="s">
        <v>26</v>
      </c>
      <c r="D6" s="36">
        <v>20</v>
      </c>
      <c r="E6" s="35" t="s">
        <v>4</v>
      </c>
      <c r="F6" s="37">
        <v>0.07</v>
      </c>
      <c r="H6" s="26" t="s">
        <v>27</v>
      </c>
    </row>
    <row r="7" spans="1:6" ht="13.5">
      <c r="A7" s="30"/>
      <c r="B7" s="30"/>
      <c r="C7" s="35" t="s">
        <v>28</v>
      </c>
      <c r="D7" s="36">
        <v>1500000</v>
      </c>
      <c r="E7" s="38" t="s">
        <v>29</v>
      </c>
      <c r="F7" s="39">
        <f>(1+F6)^(1/2)-1</f>
        <v>0.034408043278860045</v>
      </c>
    </row>
    <row r="8" spans="1:6" ht="13.5">
      <c r="A8" s="30"/>
      <c r="B8" s="30"/>
      <c r="C8" s="30"/>
      <c r="D8" s="30"/>
      <c r="E8" s="30"/>
      <c r="F8" s="30"/>
    </row>
    <row r="9" spans="1:8" ht="13.5">
      <c r="A9" s="40" t="s">
        <v>30</v>
      </c>
      <c r="B9" s="40" t="s">
        <v>17</v>
      </c>
      <c r="C9" s="40" t="s">
        <v>31</v>
      </c>
      <c r="D9" s="40" t="s">
        <v>32</v>
      </c>
      <c r="E9" s="41" t="s">
        <v>20</v>
      </c>
      <c r="F9" s="40" t="s">
        <v>21</v>
      </c>
      <c r="H9" s="26" t="s">
        <v>33</v>
      </c>
    </row>
    <row r="10" spans="1:8" ht="13.5">
      <c r="A10" s="30">
        <v>0</v>
      </c>
      <c r="B10" s="42">
        <v>0</v>
      </c>
      <c r="C10" s="30"/>
      <c r="D10" s="30"/>
      <c r="E10" s="43"/>
      <c r="F10" s="30">
        <f>D7</f>
        <v>1500000</v>
      </c>
      <c r="H10" s="26" t="s">
        <v>34</v>
      </c>
    </row>
    <row r="11" spans="1:13" ht="13.5">
      <c r="A11" s="30"/>
      <c r="B11" s="42">
        <v>1</v>
      </c>
      <c r="C11" s="30" t="e">
        <f aca="true" ca="1" t="shared" si="0" ref="C11:C50">IF(TRUNC(CELL("CONTENUTO",F10))="0",NA(),+$D$7/($D$6*2))</f>
        <v>#VALUE!</v>
      </c>
      <c r="D11" s="30" t="e">
        <f aca="true" ca="1" t="shared" si="1" ref="D11:D50">IF(TRUNC(CELL("CONTENUTO",F10))="0",NA(),+$F$7*F10)</f>
        <v>#VALUE!</v>
      </c>
      <c r="E11" s="43" t="e">
        <f aca="true" t="shared" si="2" ref="E11:E50">C11+D11</f>
        <v>#VALUE!</v>
      </c>
      <c r="F11" s="30" t="e">
        <f aca="true" t="shared" si="3" ref="F11:F50">F10-C11</f>
        <v>#VALUE!</v>
      </c>
      <c r="H11" s="26" t="s">
        <v>35</v>
      </c>
      <c r="M11" s="26" t="s">
        <v>36</v>
      </c>
    </row>
    <row r="12" spans="1:8" ht="13.5">
      <c r="A12" s="30">
        <v>1</v>
      </c>
      <c r="B12" s="42">
        <v>2</v>
      </c>
      <c r="C12" s="30" t="e">
        <f ca="1" t="shared" si="0"/>
        <v>#VALUE!</v>
      </c>
      <c r="D12" s="30" t="e">
        <f ca="1" t="shared" si="1"/>
        <v>#VALUE!</v>
      </c>
      <c r="E12" s="43" t="e">
        <f t="shared" si="2"/>
        <v>#VALUE!</v>
      </c>
      <c r="F12" s="30" t="e">
        <f t="shared" si="3"/>
        <v>#VALUE!</v>
      </c>
      <c r="H12" s="26" t="s">
        <v>37</v>
      </c>
    </row>
    <row r="13" spans="1:13" ht="13.5">
      <c r="A13" s="30"/>
      <c r="B13" s="42">
        <v>3</v>
      </c>
      <c r="C13" s="30" t="e">
        <f ca="1" t="shared" si="0"/>
        <v>#VALUE!</v>
      </c>
      <c r="D13" s="30" t="e">
        <f ca="1" t="shared" si="1"/>
        <v>#VALUE!</v>
      </c>
      <c r="E13" s="43" t="e">
        <f t="shared" si="2"/>
        <v>#VALUE!</v>
      </c>
      <c r="F13" s="30" t="e">
        <f t="shared" si="3"/>
        <v>#VALUE!</v>
      </c>
      <c r="H13" s="26" t="s">
        <v>38</v>
      </c>
      <c r="M13" s="26" t="s">
        <v>39</v>
      </c>
    </row>
    <row r="14" spans="1:6" ht="13.5">
      <c r="A14" s="30">
        <v>2</v>
      </c>
      <c r="B14" s="42">
        <v>4</v>
      </c>
      <c r="C14" s="30" t="e">
        <f ca="1" t="shared" si="0"/>
        <v>#VALUE!</v>
      </c>
      <c r="D14" s="30" t="e">
        <f ca="1" t="shared" si="1"/>
        <v>#VALUE!</v>
      </c>
      <c r="E14" s="43" t="e">
        <f t="shared" si="2"/>
        <v>#VALUE!</v>
      </c>
      <c r="F14" s="30" t="e">
        <f t="shared" si="3"/>
        <v>#VALUE!</v>
      </c>
    </row>
    <row r="15" spans="1:14" ht="13.5">
      <c r="A15" s="30"/>
      <c r="B15" s="42">
        <v>5</v>
      </c>
      <c r="C15" s="30" t="e">
        <f ca="1" t="shared" si="0"/>
        <v>#VALUE!</v>
      </c>
      <c r="D15" s="30" t="e">
        <f ca="1" t="shared" si="1"/>
        <v>#VALUE!</v>
      </c>
      <c r="E15" s="43" t="e">
        <f t="shared" si="2"/>
        <v>#VALUE!</v>
      </c>
      <c r="F15" s="30" t="e">
        <f t="shared" si="3"/>
        <v>#VALUE!</v>
      </c>
      <c r="N15" s="26" t="s">
        <v>40</v>
      </c>
    </row>
    <row r="16" spans="1:8" ht="13.5">
      <c r="A16" s="30">
        <v>3</v>
      </c>
      <c r="B16" s="42">
        <v>6</v>
      </c>
      <c r="C16" s="30" t="e">
        <f ca="1" t="shared" si="0"/>
        <v>#VALUE!</v>
      </c>
      <c r="D16" s="30" t="e">
        <f ca="1" t="shared" si="1"/>
        <v>#VALUE!</v>
      </c>
      <c r="E16" s="43" t="e">
        <f t="shared" si="2"/>
        <v>#VALUE!</v>
      </c>
      <c r="F16" s="30" t="e">
        <f t="shared" si="3"/>
        <v>#VALUE!</v>
      </c>
      <c r="H16" s="26" t="s">
        <v>41</v>
      </c>
    </row>
    <row r="17" spans="1:8" ht="13.5">
      <c r="A17" s="30"/>
      <c r="B17" s="42">
        <v>7</v>
      </c>
      <c r="C17" s="30" t="e">
        <f ca="1" t="shared" si="0"/>
        <v>#VALUE!</v>
      </c>
      <c r="D17" s="30" t="e">
        <f ca="1" t="shared" si="1"/>
        <v>#VALUE!</v>
      </c>
      <c r="E17" s="43" t="e">
        <f t="shared" si="2"/>
        <v>#VALUE!</v>
      </c>
      <c r="F17" s="30" t="e">
        <f t="shared" si="3"/>
        <v>#VALUE!</v>
      </c>
      <c r="H17" s="26" t="s">
        <v>42</v>
      </c>
    </row>
    <row r="18" spans="1:8" ht="13.5">
      <c r="A18" s="30">
        <v>4</v>
      </c>
      <c r="B18" s="42">
        <v>8</v>
      </c>
      <c r="C18" s="30" t="e">
        <f ca="1" t="shared" si="0"/>
        <v>#VALUE!</v>
      </c>
      <c r="D18" s="30" t="e">
        <f ca="1" t="shared" si="1"/>
        <v>#VALUE!</v>
      </c>
      <c r="E18" s="43" t="e">
        <f t="shared" si="2"/>
        <v>#VALUE!</v>
      </c>
      <c r="F18" s="30" t="e">
        <f t="shared" si="3"/>
        <v>#VALUE!</v>
      </c>
      <c r="H18" s="26" t="s">
        <v>43</v>
      </c>
    </row>
    <row r="19" spans="1:8" ht="13.5">
      <c r="A19" s="30"/>
      <c r="B19" s="42">
        <v>9</v>
      </c>
      <c r="C19" s="30" t="e">
        <f ca="1" t="shared" si="0"/>
        <v>#VALUE!</v>
      </c>
      <c r="D19" s="30" t="e">
        <f ca="1" t="shared" si="1"/>
        <v>#VALUE!</v>
      </c>
      <c r="E19" s="43" t="e">
        <f t="shared" si="2"/>
        <v>#VALUE!</v>
      </c>
      <c r="F19" s="30" t="e">
        <f t="shared" si="3"/>
        <v>#VALUE!</v>
      </c>
      <c r="H19" s="26" t="s">
        <v>44</v>
      </c>
    </row>
    <row r="20" spans="1:8" ht="13.5">
      <c r="A20" s="30">
        <v>5</v>
      </c>
      <c r="B20" s="42">
        <v>10</v>
      </c>
      <c r="C20" s="30" t="e">
        <f ca="1" t="shared" si="0"/>
        <v>#VALUE!</v>
      </c>
      <c r="D20" s="30" t="e">
        <f ca="1" t="shared" si="1"/>
        <v>#VALUE!</v>
      </c>
      <c r="E20" s="43" t="e">
        <f t="shared" si="2"/>
        <v>#VALUE!</v>
      </c>
      <c r="F20" s="30" t="e">
        <f t="shared" si="3"/>
        <v>#VALUE!</v>
      </c>
      <c r="H20" s="26" t="s">
        <v>45</v>
      </c>
    </row>
    <row r="21" spans="1:8" ht="13.5">
      <c r="A21" s="30"/>
      <c r="B21" s="42">
        <v>11</v>
      </c>
      <c r="C21" s="30" t="e">
        <f ca="1" t="shared" si="0"/>
        <v>#VALUE!</v>
      </c>
      <c r="D21" s="30" t="e">
        <f ca="1" t="shared" si="1"/>
        <v>#VALUE!</v>
      </c>
      <c r="E21" s="43" t="e">
        <f t="shared" si="2"/>
        <v>#VALUE!</v>
      </c>
      <c r="F21" s="30" t="e">
        <f t="shared" si="3"/>
        <v>#VALUE!</v>
      </c>
      <c r="H21" s="26" t="s">
        <v>46</v>
      </c>
    </row>
    <row r="22" spans="1:6" ht="13.5">
      <c r="A22" s="30">
        <v>6</v>
      </c>
      <c r="B22" s="42">
        <v>12</v>
      </c>
      <c r="C22" s="30" t="e">
        <f ca="1" t="shared" si="0"/>
        <v>#VALUE!</v>
      </c>
      <c r="D22" s="30" t="e">
        <f ca="1" t="shared" si="1"/>
        <v>#VALUE!</v>
      </c>
      <c r="E22" s="43" t="e">
        <f t="shared" si="2"/>
        <v>#VALUE!</v>
      </c>
      <c r="F22" s="30" t="e">
        <f t="shared" si="3"/>
        <v>#VALUE!</v>
      </c>
    </row>
    <row r="23" spans="1:8" ht="13.5">
      <c r="A23" s="30"/>
      <c r="B23" s="42">
        <v>13</v>
      </c>
      <c r="C23" s="30" t="e">
        <f ca="1" t="shared" si="0"/>
        <v>#VALUE!</v>
      </c>
      <c r="D23" s="30" t="e">
        <f ca="1" t="shared" si="1"/>
        <v>#VALUE!</v>
      </c>
      <c r="E23" s="43" t="e">
        <f t="shared" si="2"/>
        <v>#VALUE!</v>
      </c>
      <c r="F23" s="30" t="e">
        <f t="shared" si="3"/>
        <v>#VALUE!</v>
      </c>
      <c r="H23" s="26" t="s">
        <v>47</v>
      </c>
    </row>
    <row r="24" spans="1:8" ht="13.5">
      <c r="A24" s="30">
        <v>7</v>
      </c>
      <c r="B24" s="42">
        <v>14</v>
      </c>
      <c r="C24" s="30" t="e">
        <f ca="1" t="shared" si="0"/>
        <v>#VALUE!</v>
      </c>
      <c r="D24" s="30" t="e">
        <f ca="1" t="shared" si="1"/>
        <v>#VALUE!</v>
      </c>
      <c r="E24" s="43" t="e">
        <f t="shared" si="2"/>
        <v>#VALUE!</v>
      </c>
      <c r="F24" s="30" t="e">
        <f t="shared" si="3"/>
        <v>#VALUE!</v>
      </c>
      <c r="H24" s="26" t="s">
        <v>48</v>
      </c>
    </row>
    <row r="25" spans="1:8" ht="13.5">
      <c r="A25" s="30"/>
      <c r="B25" s="42">
        <v>15</v>
      </c>
      <c r="C25" s="30" t="e">
        <f ca="1" t="shared" si="0"/>
        <v>#VALUE!</v>
      </c>
      <c r="D25" s="30" t="e">
        <f ca="1" t="shared" si="1"/>
        <v>#VALUE!</v>
      </c>
      <c r="E25" s="43" t="e">
        <f t="shared" si="2"/>
        <v>#VALUE!</v>
      </c>
      <c r="F25" s="30" t="e">
        <f t="shared" si="3"/>
        <v>#VALUE!</v>
      </c>
      <c r="H25" s="26" t="s">
        <v>49</v>
      </c>
    </row>
    <row r="26" spans="1:8" ht="13.5">
      <c r="A26" s="30">
        <v>8</v>
      </c>
      <c r="B26" s="42">
        <v>16</v>
      </c>
      <c r="C26" s="30" t="e">
        <f ca="1" t="shared" si="0"/>
        <v>#VALUE!</v>
      </c>
      <c r="D26" s="30" t="e">
        <f ca="1" t="shared" si="1"/>
        <v>#VALUE!</v>
      </c>
      <c r="E26" s="43" t="e">
        <f t="shared" si="2"/>
        <v>#VALUE!</v>
      </c>
      <c r="F26" s="30" t="e">
        <f t="shared" si="3"/>
        <v>#VALUE!</v>
      </c>
      <c r="H26" s="26" t="s">
        <v>50</v>
      </c>
    </row>
    <row r="27" spans="1:8" ht="13.5">
      <c r="A27" s="30"/>
      <c r="B27" s="42">
        <v>17</v>
      </c>
      <c r="C27" s="30" t="e">
        <f ca="1" t="shared" si="0"/>
        <v>#VALUE!</v>
      </c>
      <c r="D27" s="30" t="e">
        <f ca="1" t="shared" si="1"/>
        <v>#VALUE!</v>
      </c>
      <c r="E27" s="43" t="e">
        <f t="shared" si="2"/>
        <v>#VALUE!</v>
      </c>
      <c r="F27" s="30" t="e">
        <f t="shared" si="3"/>
        <v>#VALUE!</v>
      </c>
      <c r="H27" s="26" t="s">
        <v>51</v>
      </c>
    </row>
    <row r="28" spans="1:8" ht="13.5">
      <c r="A28" s="30">
        <v>9</v>
      </c>
      <c r="B28" s="42">
        <v>18</v>
      </c>
      <c r="C28" s="30" t="e">
        <f ca="1" t="shared" si="0"/>
        <v>#VALUE!</v>
      </c>
      <c r="D28" s="30" t="e">
        <f ca="1" t="shared" si="1"/>
        <v>#VALUE!</v>
      </c>
      <c r="E28" s="43" t="e">
        <f t="shared" si="2"/>
        <v>#VALUE!</v>
      </c>
      <c r="F28" s="30" t="e">
        <f t="shared" si="3"/>
        <v>#VALUE!</v>
      </c>
      <c r="H28" s="26" t="s">
        <v>52</v>
      </c>
    </row>
    <row r="29" spans="1:8" ht="13.5">
      <c r="A29" s="30"/>
      <c r="B29" s="42">
        <v>19</v>
      </c>
      <c r="C29" s="30" t="e">
        <f ca="1" t="shared" si="0"/>
        <v>#VALUE!</v>
      </c>
      <c r="D29" s="30" t="e">
        <f ca="1" t="shared" si="1"/>
        <v>#VALUE!</v>
      </c>
      <c r="E29" s="43" t="e">
        <f t="shared" si="2"/>
        <v>#VALUE!</v>
      </c>
      <c r="F29" s="30" t="e">
        <f t="shared" si="3"/>
        <v>#VALUE!</v>
      </c>
      <c r="H29" s="26" t="s">
        <v>53</v>
      </c>
    </row>
    <row r="30" spans="1:14" ht="13.5">
      <c r="A30" s="30">
        <v>10</v>
      </c>
      <c r="B30" s="42">
        <v>20</v>
      </c>
      <c r="C30" s="30" t="e">
        <f ca="1" t="shared" si="0"/>
        <v>#VALUE!</v>
      </c>
      <c r="D30" s="30" t="e">
        <f ca="1" t="shared" si="1"/>
        <v>#VALUE!</v>
      </c>
      <c r="E30" s="43" t="e">
        <f t="shared" si="2"/>
        <v>#VALUE!</v>
      </c>
      <c r="F30" s="30" t="e">
        <f t="shared" si="3"/>
        <v>#VALUE!</v>
      </c>
      <c r="N30" s="26" t="s">
        <v>54</v>
      </c>
    </row>
    <row r="31" spans="1:14" ht="13.5">
      <c r="A31" s="30"/>
      <c r="B31" s="42">
        <v>21</v>
      </c>
      <c r="C31" s="30" t="e">
        <f ca="1" t="shared" si="0"/>
        <v>#VALUE!</v>
      </c>
      <c r="D31" s="30" t="e">
        <f ca="1" t="shared" si="1"/>
        <v>#VALUE!</v>
      </c>
      <c r="E31" s="43" t="e">
        <f t="shared" si="2"/>
        <v>#VALUE!</v>
      </c>
      <c r="F31" s="30" t="e">
        <f t="shared" si="3"/>
        <v>#VALUE!</v>
      </c>
      <c r="N31" s="26" t="s">
        <v>55</v>
      </c>
    </row>
    <row r="32" spans="1:14" ht="13.5">
      <c r="A32" s="30">
        <v>11</v>
      </c>
      <c r="B32" s="42">
        <v>22</v>
      </c>
      <c r="C32" s="30" t="e">
        <f ca="1" t="shared" si="0"/>
        <v>#VALUE!</v>
      </c>
      <c r="D32" s="30" t="e">
        <f ca="1" t="shared" si="1"/>
        <v>#VALUE!</v>
      </c>
      <c r="E32" s="43" t="e">
        <f t="shared" si="2"/>
        <v>#VALUE!</v>
      </c>
      <c r="F32" s="30" t="e">
        <f t="shared" si="3"/>
        <v>#VALUE!</v>
      </c>
      <c r="H32" s="26" t="s">
        <v>49</v>
      </c>
      <c r="N32" s="26">
        <f>UPPER(LEFT(H22,8))</f>
      </c>
    </row>
    <row r="33" spans="1:8" ht="13.5">
      <c r="A33" s="30"/>
      <c r="B33" s="42">
        <v>23</v>
      </c>
      <c r="C33" s="30" t="e">
        <f ca="1" t="shared" si="0"/>
        <v>#VALUE!</v>
      </c>
      <c r="D33" s="30" t="e">
        <f ca="1" t="shared" si="1"/>
        <v>#VALUE!</v>
      </c>
      <c r="E33" s="43" t="e">
        <f t="shared" si="2"/>
        <v>#VALUE!</v>
      </c>
      <c r="F33" s="30" t="e">
        <f t="shared" si="3"/>
        <v>#VALUE!</v>
      </c>
      <c r="H33" s="26" t="s">
        <v>56</v>
      </c>
    </row>
    <row r="34" spans="1:8" ht="13.5">
      <c r="A34" s="30">
        <v>12</v>
      </c>
      <c r="B34" s="42">
        <v>24</v>
      </c>
      <c r="C34" s="30" t="e">
        <f ca="1" t="shared" si="0"/>
        <v>#VALUE!</v>
      </c>
      <c r="D34" s="30" t="e">
        <f ca="1" t="shared" si="1"/>
        <v>#VALUE!</v>
      </c>
      <c r="E34" s="43" t="e">
        <f t="shared" si="2"/>
        <v>#VALUE!</v>
      </c>
      <c r="F34" s="30" t="e">
        <f t="shared" si="3"/>
        <v>#VALUE!</v>
      </c>
      <c r="H34" s="26" t="s">
        <v>57</v>
      </c>
    </row>
    <row r="35" spans="1:14" ht="13.5">
      <c r="A35" s="30"/>
      <c r="B35" s="42">
        <v>25</v>
      </c>
      <c r="C35" s="30" t="e">
        <f ca="1" t="shared" si="0"/>
        <v>#VALUE!</v>
      </c>
      <c r="D35" s="30" t="e">
        <f ca="1" t="shared" si="1"/>
        <v>#VALUE!</v>
      </c>
      <c r="E35" s="43" t="e">
        <f t="shared" si="2"/>
        <v>#VALUE!</v>
      </c>
      <c r="F35" s="30" t="e">
        <f t="shared" si="3"/>
        <v>#VALUE!</v>
      </c>
      <c r="H35" s="26" t="s">
        <v>52</v>
      </c>
      <c r="N35" s="26" t="s">
        <v>58</v>
      </c>
    </row>
    <row r="36" spans="1:6" ht="13.5">
      <c r="A36" s="30">
        <v>13</v>
      </c>
      <c r="B36" s="42">
        <v>26</v>
      </c>
      <c r="C36" s="30" t="e">
        <f ca="1" t="shared" si="0"/>
        <v>#VALUE!</v>
      </c>
      <c r="D36" s="30" t="e">
        <f ca="1" t="shared" si="1"/>
        <v>#VALUE!</v>
      </c>
      <c r="E36" s="43" t="e">
        <f t="shared" si="2"/>
        <v>#VALUE!</v>
      </c>
      <c r="F36" s="30" t="e">
        <f t="shared" si="3"/>
        <v>#VALUE!</v>
      </c>
    </row>
    <row r="37" spans="1:6" ht="13.5">
      <c r="A37" s="30"/>
      <c r="B37" s="42">
        <v>27</v>
      </c>
      <c r="C37" s="30" t="e">
        <f ca="1" t="shared" si="0"/>
        <v>#VALUE!</v>
      </c>
      <c r="D37" s="30" t="e">
        <f ca="1" t="shared" si="1"/>
        <v>#VALUE!</v>
      </c>
      <c r="E37" s="43" t="e">
        <f t="shared" si="2"/>
        <v>#VALUE!</v>
      </c>
      <c r="F37" s="30" t="e">
        <f t="shared" si="3"/>
        <v>#VALUE!</v>
      </c>
    </row>
    <row r="38" spans="1:8" ht="13.5">
      <c r="A38" s="30">
        <v>14</v>
      </c>
      <c r="B38" s="42">
        <v>28</v>
      </c>
      <c r="C38" s="30" t="e">
        <f ca="1" t="shared" si="0"/>
        <v>#VALUE!</v>
      </c>
      <c r="D38" s="30" t="e">
        <f ca="1" t="shared" si="1"/>
        <v>#VALUE!</v>
      </c>
      <c r="E38" s="43" t="e">
        <f t="shared" si="2"/>
        <v>#VALUE!</v>
      </c>
      <c r="F38" s="30" t="e">
        <f t="shared" si="3"/>
        <v>#VALUE!</v>
      </c>
      <c r="H38" s="26" t="s">
        <v>59</v>
      </c>
    </row>
    <row r="39" spans="1:8" ht="13.5">
      <c r="A39" s="30"/>
      <c r="B39" s="42">
        <v>29</v>
      </c>
      <c r="C39" s="30" t="e">
        <f ca="1" t="shared" si="0"/>
        <v>#VALUE!</v>
      </c>
      <c r="D39" s="30" t="e">
        <f ca="1" t="shared" si="1"/>
        <v>#VALUE!</v>
      </c>
      <c r="E39" s="43" t="e">
        <f t="shared" si="2"/>
        <v>#VALUE!</v>
      </c>
      <c r="F39" s="30" t="e">
        <f t="shared" si="3"/>
        <v>#VALUE!</v>
      </c>
      <c r="H39" s="26" t="s">
        <v>45</v>
      </c>
    </row>
    <row r="40" spans="1:8" ht="13.5">
      <c r="A40" s="30">
        <v>15</v>
      </c>
      <c r="B40" s="42">
        <v>30</v>
      </c>
      <c r="C40" s="30" t="e">
        <f ca="1" t="shared" si="0"/>
        <v>#VALUE!</v>
      </c>
      <c r="D40" s="30" t="e">
        <f ca="1" t="shared" si="1"/>
        <v>#VALUE!</v>
      </c>
      <c r="E40" s="43" t="e">
        <f t="shared" si="2"/>
        <v>#VALUE!</v>
      </c>
      <c r="F40" s="30" t="e">
        <f t="shared" si="3"/>
        <v>#VALUE!</v>
      </c>
      <c r="H40" s="26" t="s">
        <v>46</v>
      </c>
    </row>
    <row r="41" spans="1:8" ht="13.5">
      <c r="A41" s="30"/>
      <c r="B41" s="42">
        <v>31</v>
      </c>
      <c r="C41" s="30" t="e">
        <f ca="1" t="shared" si="0"/>
        <v>#VALUE!</v>
      </c>
      <c r="D41" s="30" t="e">
        <f ca="1" t="shared" si="1"/>
        <v>#VALUE!</v>
      </c>
      <c r="E41" s="43" t="e">
        <f t="shared" si="2"/>
        <v>#VALUE!</v>
      </c>
      <c r="F41" s="30" t="e">
        <f t="shared" si="3"/>
        <v>#VALUE!</v>
      </c>
      <c r="H41" s="26" t="s">
        <v>60</v>
      </c>
    </row>
    <row r="42" spans="1:8" ht="13.5">
      <c r="A42" s="30">
        <v>16</v>
      </c>
      <c r="B42" s="42">
        <v>32</v>
      </c>
      <c r="C42" s="30" t="e">
        <f ca="1" t="shared" si="0"/>
        <v>#VALUE!</v>
      </c>
      <c r="D42" s="30" t="e">
        <f ca="1" t="shared" si="1"/>
        <v>#VALUE!</v>
      </c>
      <c r="E42" s="43" t="e">
        <f t="shared" si="2"/>
        <v>#VALUE!</v>
      </c>
      <c r="F42" s="30" t="e">
        <f t="shared" si="3"/>
        <v>#VALUE!</v>
      </c>
      <c r="H42" s="26" t="s">
        <v>48</v>
      </c>
    </row>
    <row r="43" spans="1:6" ht="13.5">
      <c r="A43" s="30"/>
      <c r="B43" s="42">
        <v>33</v>
      </c>
      <c r="C43" s="30" t="e">
        <f ca="1" t="shared" si="0"/>
        <v>#VALUE!</v>
      </c>
      <c r="D43" s="30" t="e">
        <f ca="1" t="shared" si="1"/>
        <v>#VALUE!</v>
      </c>
      <c r="E43" s="43" t="e">
        <f t="shared" si="2"/>
        <v>#VALUE!</v>
      </c>
      <c r="F43" s="30" t="e">
        <f t="shared" si="3"/>
        <v>#VALUE!</v>
      </c>
    </row>
    <row r="44" spans="1:6" ht="13.5">
      <c r="A44" s="30">
        <v>17</v>
      </c>
      <c r="B44" s="42">
        <v>34</v>
      </c>
      <c r="C44" s="30" t="e">
        <f ca="1" t="shared" si="0"/>
        <v>#VALUE!</v>
      </c>
      <c r="D44" s="30" t="e">
        <f ca="1" t="shared" si="1"/>
        <v>#VALUE!</v>
      </c>
      <c r="E44" s="43" t="e">
        <f t="shared" si="2"/>
        <v>#VALUE!</v>
      </c>
      <c r="F44" s="30" t="e">
        <f t="shared" si="3"/>
        <v>#VALUE!</v>
      </c>
    </row>
    <row r="45" spans="1:8" ht="13.5">
      <c r="A45" s="30"/>
      <c r="B45" s="42">
        <v>35</v>
      </c>
      <c r="C45" s="30" t="e">
        <f ca="1" t="shared" si="0"/>
        <v>#VALUE!</v>
      </c>
      <c r="D45" s="30" t="e">
        <f ca="1" t="shared" si="1"/>
        <v>#VALUE!</v>
      </c>
      <c r="E45" s="43" t="e">
        <f t="shared" si="2"/>
        <v>#VALUE!</v>
      </c>
      <c r="F45" s="30" t="e">
        <f t="shared" si="3"/>
        <v>#VALUE!</v>
      </c>
      <c r="H45" s="26" t="s">
        <v>61</v>
      </c>
    </row>
    <row r="46" spans="1:8" ht="13.5">
      <c r="A46" s="30">
        <v>18</v>
      </c>
      <c r="B46" s="42">
        <v>36</v>
      </c>
      <c r="C46" s="30" t="e">
        <f ca="1" t="shared" si="0"/>
        <v>#VALUE!</v>
      </c>
      <c r="D46" s="30" t="e">
        <f ca="1" t="shared" si="1"/>
        <v>#VALUE!</v>
      </c>
      <c r="E46" s="43" t="e">
        <f t="shared" si="2"/>
        <v>#VALUE!</v>
      </c>
      <c r="F46" s="30" t="e">
        <f t="shared" si="3"/>
        <v>#VALUE!</v>
      </c>
      <c r="H46" s="26" t="s">
        <v>35</v>
      </c>
    </row>
    <row r="47" spans="1:8" ht="13.5">
      <c r="A47" s="30"/>
      <c r="B47" s="42">
        <v>37</v>
      </c>
      <c r="C47" s="30" t="e">
        <f ca="1" t="shared" si="0"/>
        <v>#VALUE!</v>
      </c>
      <c r="D47" s="30" t="e">
        <f ca="1" t="shared" si="1"/>
        <v>#VALUE!</v>
      </c>
      <c r="E47" s="43" t="e">
        <f t="shared" si="2"/>
        <v>#VALUE!</v>
      </c>
      <c r="F47" s="30" t="e">
        <f t="shared" si="3"/>
        <v>#VALUE!</v>
      </c>
      <c r="H47" s="26" t="s">
        <v>62</v>
      </c>
    </row>
    <row r="48" spans="1:8" ht="13.5">
      <c r="A48" s="30">
        <v>19</v>
      </c>
      <c r="B48" s="42">
        <v>38</v>
      </c>
      <c r="C48" s="30" t="e">
        <f ca="1" t="shared" si="0"/>
        <v>#VALUE!</v>
      </c>
      <c r="D48" s="30" t="e">
        <f ca="1" t="shared" si="1"/>
        <v>#VALUE!</v>
      </c>
      <c r="E48" s="43" t="e">
        <f t="shared" si="2"/>
        <v>#VALUE!</v>
      </c>
      <c r="F48" s="30" t="e">
        <f t="shared" si="3"/>
        <v>#VALUE!</v>
      </c>
      <c r="H48" s="26" t="s">
        <v>63</v>
      </c>
    </row>
    <row r="49" spans="1:8" ht="13.5">
      <c r="A49" s="30"/>
      <c r="B49" s="42">
        <v>39</v>
      </c>
      <c r="C49" s="30" t="e">
        <f ca="1" t="shared" si="0"/>
        <v>#VALUE!</v>
      </c>
      <c r="D49" s="30" t="e">
        <f ca="1" t="shared" si="1"/>
        <v>#VALUE!</v>
      </c>
      <c r="E49" s="43" t="e">
        <f t="shared" si="2"/>
        <v>#VALUE!</v>
      </c>
      <c r="F49" s="30" t="e">
        <f t="shared" si="3"/>
        <v>#VALUE!</v>
      </c>
      <c r="H49" s="26" t="s">
        <v>60</v>
      </c>
    </row>
    <row r="50" spans="1:6" ht="13.5">
      <c r="A50" s="30">
        <v>20</v>
      </c>
      <c r="B50" s="42">
        <v>40</v>
      </c>
      <c r="C50" s="30" t="e">
        <f ca="1" t="shared" si="0"/>
        <v>#VALUE!</v>
      </c>
      <c r="D50" s="30" t="e">
        <f ca="1" t="shared" si="1"/>
        <v>#VALUE!</v>
      </c>
      <c r="E50" s="43" t="e">
        <f t="shared" si="2"/>
        <v>#VALUE!</v>
      </c>
      <c r="F50" s="30" t="e">
        <f t="shared" si="3"/>
        <v>#VALUE!</v>
      </c>
    </row>
    <row r="51" spans="1:6" ht="13.5">
      <c r="A51" s="30"/>
      <c r="B51" s="42">
        <v>41</v>
      </c>
      <c r="C51" s="30" t="e">
        <f ca="1">IF(TRUNC(CELL("CONTENUTO",F50))="0",NA(),+$D$7/($D$6*2))</f>
        <v>#VALUE!</v>
      </c>
      <c r="D51" s="30" t="e">
        <f ca="1">IF(TRUNC(CELL("CONTENUTO",F50))="0",NA(),+$F$7*F50)</f>
        <v>#VALUE!</v>
      </c>
      <c r="E51" s="43" t="e">
        <f>C51+D51</f>
        <v>#VALUE!</v>
      </c>
      <c r="F51" s="30" t="e">
        <f>F50-C51</f>
        <v>#VALUE!</v>
      </c>
    </row>
    <row r="52" spans="1:6" ht="13.5">
      <c r="A52" s="30">
        <v>21</v>
      </c>
      <c r="B52" s="42">
        <v>42</v>
      </c>
      <c r="C52" s="30" t="e">
        <f ca="1">IF(TRUNC(CELL("CONTENUTO",F51))="0",NA(),+$D$7/($D$6*2))</f>
        <v>#VALUE!</v>
      </c>
      <c r="D52" s="30" t="e">
        <f ca="1">IF(TRUNC(CELL("CONTENUTO",F51))="0",NA(),+$F$7*F51)</f>
        <v>#VALUE!</v>
      </c>
      <c r="E52" s="43" t="e">
        <f>C52+D52</f>
        <v>#VALUE!</v>
      </c>
      <c r="F52" s="30" t="e">
        <f>F51-C52</f>
        <v>#VALUE!</v>
      </c>
    </row>
    <row r="53" spans="1:6" ht="13.5">
      <c r="A53" s="30"/>
      <c r="B53" s="42">
        <v>43</v>
      </c>
      <c r="C53" s="30" t="e">
        <f ca="1">IF(TRUNC(CELL("CONTENUTO",F52))="0",NA(),+$D$7/($D$6*2))</f>
        <v>#VALUE!</v>
      </c>
      <c r="D53" s="30" t="e">
        <f ca="1">IF(TRUNC(CELL("CONTENUTO",F52))="0",NA(),+$F$7*F52)</f>
        <v>#VALUE!</v>
      </c>
      <c r="E53" s="43" t="e">
        <f>C53+D53</f>
        <v>#VALUE!</v>
      </c>
      <c r="F53" s="30" t="e">
        <f>F52-C53</f>
        <v>#VALUE!</v>
      </c>
    </row>
    <row r="54" spans="1:6" ht="13.5">
      <c r="A54" s="30">
        <v>22</v>
      </c>
      <c r="B54" s="42">
        <v>44</v>
      </c>
      <c r="C54" s="30" t="e">
        <f ca="1">IF(TRUNC(CELL("CONTENUTO",F53))="0",NA(),+$D$7/($D$6*2))</f>
        <v>#VALUE!</v>
      </c>
      <c r="D54" s="30" t="e">
        <f ca="1">IF(TRUNC(CELL("CONTENUTO",F53))="0",NA(),+$F$7*F53)</f>
        <v>#VALUE!</v>
      </c>
      <c r="E54" s="43" t="e">
        <f>C54+D54</f>
        <v>#VALUE!</v>
      </c>
      <c r="F54" s="30" t="e">
        <f>F53-C54</f>
        <v>#VALUE!</v>
      </c>
    </row>
    <row r="55" spans="1:6" ht="13.5">
      <c r="A55" s="30"/>
      <c r="B55" s="42">
        <v>45</v>
      </c>
      <c r="C55" s="30" t="e">
        <f ca="1">IF(TRUNC(CELL("CONTENUTO",F54))="0",NA(),+$D$7/($D$6*2))</f>
        <v>#VALUE!</v>
      </c>
      <c r="D55" s="30" t="e">
        <f ca="1">IF(TRUNC(CELL("CONTENUTO",F54))="0",NA(),+$F$7*F54)</f>
        <v>#VALUE!</v>
      </c>
      <c r="E55" s="43" t="e">
        <f>C55+D55</f>
        <v>#VALUE!</v>
      </c>
      <c r="F55" s="30" t="e">
        <f>F54-C55</f>
        <v>#VALUE!</v>
      </c>
    </row>
    <row r="56" spans="1:6" ht="13.5">
      <c r="A56" s="30">
        <v>23</v>
      </c>
      <c r="B56" s="42">
        <v>46</v>
      </c>
      <c r="C56" s="30" t="e">
        <f ca="1">IF(TRUNC(CELL("CONTENUTO",F55))="0",NA(),+$D$7/($D$6*2))</f>
        <v>#VALUE!</v>
      </c>
      <c r="D56" s="30" t="e">
        <f ca="1">IF(TRUNC(CELL("CONTENUTO",F55))="0",NA(),+$F$7*F55)</f>
        <v>#VALUE!</v>
      </c>
      <c r="E56" s="43" t="e">
        <f>C56+D56</f>
        <v>#VALUE!</v>
      </c>
      <c r="F56" s="30" t="e">
        <f>F55-C56</f>
        <v>#VALUE!</v>
      </c>
    </row>
    <row r="57" spans="1:6" ht="13.5">
      <c r="A57" s="30"/>
      <c r="B57" s="42">
        <v>47</v>
      </c>
      <c r="C57" s="30" t="e">
        <f ca="1">IF(TRUNC(CELL("CONTENUTO",F56))="0",NA(),+$D$7/($D$6*2))</f>
        <v>#VALUE!</v>
      </c>
      <c r="D57" s="30" t="e">
        <f ca="1">IF(TRUNC(CELL("CONTENUTO",F56))="0",NA(),+$F$7*F56)</f>
        <v>#VALUE!</v>
      </c>
      <c r="E57" s="43" t="e">
        <f>C57+D57</f>
        <v>#VALUE!</v>
      </c>
      <c r="F57" s="30" t="e">
        <f>F56-C57</f>
        <v>#VALUE!</v>
      </c>
    </row>
    <row r="58" spans="1:6" ht="13.5">
      <c r="A58" s="30">
        <v>24</v>
      </c>
      <c r="B58" s="42">
        <v>48</v>
      </c>
      <c r="C58" s="30" t="e">
        <f ca="1">IF(TRUNC(CELL("CONTENUTO",F57))="0",NA(),+$D$7/($D$6*2))</f>
        <v>#VALUE!</v>
      </c>
      <c r="D58" s="30" t="e">
        <f ca="1">IF(TRUNC(CELL("CONTENUTO",F57))="0",NA(),+$F$7*F57)</f>
        <v>#VALUE!</v>
      </c>
      <c r="E58" s="43" t="e">
        <f>C58+D58</f>
        <v>#VALUE!</v>
      </c>
      <c r="F58" s="30" t="e">
        <f>F57-C58</f>
        <v>#VALUE!</v>
      </c>
    </row>
    <row r="59" spans="1:6" ht="13.5">
      <c r="A59" s="30"/>
      <c r="B59" s="42">
        <v>49</v>
      </c>
      <c r="C59" s="30" t="e">
        <f aca="true" ca="1" t="shared" si="4" ref="C59:C70">IF(TRUNC(CELL("CONTENUTO",F58))="0",NA(),+$D$7/($D$6*2))</f>
        <v>#VALUE!</v>
      </c>
      <c r="D59" s="30" t="e">
        <f aca="true" ca="1" t="shared" si="5" ref="D59:D70">IF(TRUNC(CELL("CONTENUTO",F58))="0",NA(),+$F$7*F58)</f>
        <v>#VALUE!</v>
      </c>
      <c r="E59" s="43" t="e">
        <f aca="true" t="shared" si="6" ref="E59:E70">C59+D59</f>
        <v>#VALUE!</v>
      </c>
      <c r="F59" s="30" t="e">
        <f aca="true" t="shared" si="7" ref="F59:F70">F58-C59</f>
        <v>#VALUE!</v>
      </c>
    </row>
    <row r="60" spans="1:6" ht="13.5">
      <c r="A60" s="30">
        <v>25</v>
      </c>
      <c r="B60" s="42">
        <v>50</v>
      </c>
      <c r="C60" s="30" t="e">
        <f ca="1" t="shared" si="4"/>
        <v>#VALUE!</v>
      </c>
      <c r="D60" s="30" t="e">
        <f ca="1" t="shared" si="5"/>
        <v>#VALUE!</v>
      </c>
      <c r="E60" s="43" t="e">
        <f t="shared" si="6"/>
        <v>#VALUE!</v>
      </c>
      <c r="F60" s="30" t="e">
        <f t="shared" si="7"/>
        <v>#VALUE!</v>
      </c>
    </row>
    <row r="61" spans="1:6" ht="13.5">
      <c r="A61" s="30"/>
      <c r="B61" s="42">
        <v>51</v>
      </c>
      <c r="C61" s="30" t="e">
        <f ca="1" t="shared" si="4"/>
        <v>#VALUE!</v>
      </c>
      <c r="D61" s="30" t="e">
        <f ca="1" t="shared" si="5"/>
        <v>#VALUE!</v>
      </c>
      <c r="E61" s="43" t="e">
        <f t="shared" si="6"/>
        <v>#VALUE!</v>
      </c>
      <c r="F61" s="30" t="e">
        <f t="shared" si="7"/>
        <v>#VALUE!</v>
      </c>
    </row>
    <row r="62" spans="1:6" ht="13.5">
      <c r="A62" s="30">
        <v>26</v>
      </c>
      <c r="B62" s="42">
        <v>52</v>
      </c>
      <c r="C62" s="30" t="e">
        <f ca="1" t="shared" si="4"/>
        <v>#VALUE!</v>
      </c>
      <c r="D62" s="30" t="e">
        <f ca="1" t="shared" si="5"/>
        <v>#VALUE!</v>
      </c>
      <c r="E62" s="43" t="e">
        <f t="shared" si="6"/>
        <v>#VALUE!</v>
      </c>
      <c r="F62" s="30" t="e">
        <f t="shared" si="7"/>
        <v>#VALUE!</v>
      </c>
    </row>
    <row r="63" spans="1:6" ht="13.5">
      <c r="A63" s="30"/>
      <c r="B63" s="42">
        <v>53</v>
      </c>
      <c r="C63" s="30" t="e">
        <f ca="1" t="shared" si="4"/>
        <v>#VALUE!</v>
      </c>
      <c r="D63" s="30" t="e">
        <f ca="1" t="shared" si="5"/>
        <v>#VALUE!</v>
      </c>
      <c r="E63" s="43" t="e">
        <f t="shared" si="6"/>
        <v>#VALUE!</v>
      </c>
      <c r="F63" s="30" t="e">
        <f t="shared" si="7"/>
        <v>#VALUE!</v>
      </c>
    </row>
    <row r="64" spans="1:6" ht="13.5">
      <c r="A64" s="30">
        <v>27</v>
      </c>
      <c r="B64" s="42">
        <v>54</v>
      </c>
      <c r="C64" s="30" t="e">
        <f ca="1" t="shared" si="4"/>
        <v>#VALUE!</v>
      </c>
      <c r="D64" s="30" t="e">
        <f ca="1" t="shared" si="5"/>
        <v>#VALUE!</v>
      </c>
      <c r="E64" s="43" t="e">
        <f t="shared" si="6"/>
        <v>#VALUE!</v>
      </c>
      <c r="F64" s="30" t="e">
        <f t="shared" si="7"/>
        <v>#VALUE!</v>
      </c>
    </row>
    <row r="65" spans="1:6" ht="13.5">
      <c r="A65" s="30"/>
      <c r="B65" s="42">
        <v>55</v>
      </c>
      <c r="C65" s="30" t="e">
        <f ca="1" t="shared" si="4"/>
        <v>#VALUE!</v>
      </c>
      <c r="D65" s="30" t="e">
        <f ca="1" t="shared" si="5"/>
        <v>#VALUE!</v>
      </c>
      <c r="E65" s="43" t="e">
        <f t="shared" si="6"/>
        <v>#VALUE!</v>
      </c>
      <c r="F65" s="30" t="e">
        <f t="shared" si="7"/>
        <v>#VALUE!</v>
      </c>
    </row>
    <row r="66" spans="1:6" ht="13.5">
      <c r="A66" s="30">
        <v>28</v>
      </c>
      <c r="B66" s="42">
        <v>56</v>
      </c>
      <c r="C66" s="30" t="e">
        <f ca="1" t="shared" si="4"/>
        <v>#VALUE!</v>
      </c>
      <c r="D66" s="30" t="e">
        <f ca="1" t="shared" si="5"/>
        <v>#VALUE!</v>
      </c>
      <c r="E66" s="43" t="e">
        <f t="shared" si="6"/>
        <v>#VALUE!</v>
      </c>
      <c r="F66" s="30" t="e">
        <f t="shared" si="7"/>
        <v>#VALUE!</v>
      </c>
    </row>
    <row r="67" spans="1:6" ht="13.5">
      <c r="A67" s="30"/>
      <c r="B67" s="42">
        <v>57</v>
      </c>
      <c r="C67" s="30" t="e">
        <f ca="1" t="shared" si="4"/>
        <v>#VALUE!</v>
      </c>
      <c r="D67" s="30" t="e">
        <f ca="1" t="shared" si="5"/>
        <v>#VALUE!</v>
      </c>
      <c r="E67" s="43" t="e">
        <f t="shared" si="6"/>
        <v>#VALUE!</v>
      </c>
      <c r="F67" s="30" t="e">
        <f t="shared" si="7"/>
        <v>#VALUE!</v>
      </c>
    </row>
    <row r="68" spans="1:6" ht="13.5">
      <c r="A68" s="30">
        <v>29</v>
      </c>
      <c r="B68" s="42">
        <v>58</v>
      </c>
      <c r="C68" s="30" t="e">
        <f ca="1" t="shared" si="4"/>
        <v>#VALUE!</v>
      </c>
      <c r="D68" s="30" t="e">
        <f ca="1" t="shared" si="5"/>
        <v>#VALUE!</v>
      </c>
      <c r="E68" s="43" t="e">
        <f t="shared" si="6"/>
        <v>#VALUE!</v>
      </c>
      <c r="F68" s="30" t="e">
        <f t="shared" si="7"/>
        <v>#VALUE!</v>
      </c>
    </row>
    <row r="69" spans="1:6" ht="13.5">
      <c r="A69" s="30"/>
      <c r="B69" s="42">
        <v>59</v>
      </c>
      <c r="C69" s="30" t="e">
        <f ca="1" t="shared" si="4"/>
        <v>#VALUE!</v>
      </c>
      <c r="D69" s="30" t="e">
        <f ca="1" t="shared" si="5"/>
        <v>#VALUE!</v>
      </c>
      <c r="E69" s="43" t="e">
        <f t="shared" si="6"/>
        <v>#VALUE!</v>
      </c>
      <c r="F69" s="30" t="e">
        <f t="shared" si="7"/>
        <v>#VALUE!</v>
      </c>
    </row>
    <row r="70" spans="1:6" ht="13.5">
      <c r="A70" s="30">
        <v>30</v>
      </c>
      <c r="B70" s="42">
        <v>60</v>
      </c>
      <c r="C70" s="30" t="e">
        <f ca="1" t="shared" si="4"/>
        <v>#VALUE!</v>
      </c>
      <c r="D70" s="30" t="e">
        <f ca="1" t="shared" si="5"/>
        <v>#VALUE!</v>
      </c>
      <c r="E70" s="43" t="e">
        <f t="shared" si="6"/>
        <v>#VALUE!</v>
      </c>
      <c r="F70" s="30" t="e">
        <f t="shared" si="7"/>
        <v>#VALUE!</v>
      </c>
    </row>
    <row r="71" spans="1:6" ht="13.5">
      <c r="A71" s="30"/>
      <c r="B71" s="42">
        <v>61</v>
      </c>
      <c r="C71" s="30" t="e">
        <f aca="true" ca="1" t="shared" si="8" ref="C71:C90">IF(TRUNC(CELL("CONTENUTO",F70))="0",NA(),+$D$7/($D$6*2))</f>
        <v>#VALUE!</v>
      </c>
      <c r="D71" s="30" t="e">
        <f aca="true" ca="1" t="shared" si="9" ref="D71:D90">IF(TRUNC(CELL("CONTENUTO",F70))="0",NA(),+$F$7*F70)</f>
        <v>#VALUE!</v>
      </c>
      <c r="E71" s="43" t="e">
        <f aca="true" t="shared" si="10" ref="E71:E90">C71+D71</f>
        <v>#VALUE!</v>
      </c>
      <c r="F71" s="30" t="e">
        <f aca="true" t="shared" si="11" ref="F71:F90">F70-C71</f>
        <v>#VALUE!</v>
      </c>
    </row>
    <row r="72" spans="1:6" ht="13.5">
      <c r="A72" s="30">
        <v>31</v>
      </c>
      <c r="B72" s="42">
        <v>62</v>
      </c>
      <c r="C72" s="30" t="e">
        <f ca="1" t="shared" si="8"/>
        <v>#VALUE!</v>
      </c>
      <c r="D72" s="30" t="e">
        <f ca="1" t="shared" si="9"/>
        <v>#VALUE!</v>
      </c>
      <c r="E72" s="43" t="e">
        <f t="shared" si="10"/>
        <v>#VALUE!</v>
      </c>
      <c r="F72" s="30" t="e">
        <f t="shared" si="11"/>
        <v>#VALUE!</v>
      </c>
    </row>
    <row r="73" spans="1:6" ht="13.5">
      <c r="A73" s="30"/>
      <c r="B73" s="42">
        <v>63</v>
      </c>
      <c r="C73" s="30" t="e">
        <f ca="1" t="shared" si="8"/>
        <v>#VALUE!</v>
      </c>
      <c r="D73" s="30" t="e">
        <f ca="1" t="shared" si="9"/>
        <v>#VALUE!</v>
      </c>
      <c r="E73" s="43" t="e">
        <f t="shared" si="10"/>
        <v>#VALUE!</v>
      </c>
      <c r="F73" s="30" t="e">
        <f t="shared" si="11"/>
        <v>#VALUE!</v>
      </c>
    </row>
    <row r="74" spans="1:6" ht="13.5">
      <c r="A74" s="30">
        <v>32</v>
      </c>
      <c r="B74" s="42">
        <v>64</v>
      </c>
      <c r="C74" s="30" t="e">
        <f ca="1" t="shared" si="8"/>
        <v>#VALUE!</v>
      </c>
      <c r="D74" s="30" t="e">
        <f ca="1" t="shared" si="9"/>
        <v>#VALUE!</v>
      </c>
      <c r="E74" s="43" t="e">
        <f t="shared" si="10"/>
        <v>#VALUE!</v>
      </c>
      <c r="F74" s="30" t="e">
        <f t="shared" si="11"/>
        <v>#VALUE!</v>
      </c>
    </row>
    <row r="75" spans="1:6" ht="13.5">
      <c r="A75" s="30"/>
      <c r="B75" s="42">
        <v>65</v>
      </c>
      <c r="C75" s="30" t="e">
        <f ca="1" t="shared" si="8"/>
        <v>#VALUE!</v>
      </c>
      <c r="D75" s="30" t="e">
        <f ca="1" t="shared" si="9"/>
        <v>#VALUE!</v>
      </c>
      <c r="E75" s="43" t="e">
        <f t="shared" si="10"/>
        <v>#VALUE!</v>
      </c>
      <c r="F75" s="30" t="e">
        <f t="shared" si="11"/>
        <v>#VALUE!</v>
      </c>
    </row>
    <row r="76" spans="1:6" ht="13.5">
      <c r="A76" s="30">
        <v>33</v>
      </c>
      <c r="B76" s="42">
        <v>66</v>
      </c>
      <c r="C76" s="30" t="e">
        <f ca="1" t="shared" si="8"/>
        <v>#VALUE!</v>
      </c>
      <c r="D76" s="30" t="e">
        <f ca="1" t="shared" si="9"/>
        <v>#VALUE!</v>
      </c>
      <c r="E76" s="43" t="e">
        <f t="shared" si="10"/>
        <v>#VALUE!</v>
      </c>
      <c r="F76" s="30" t="e">
        <f t="shared" si="11"/>
        <v>#VALUE!</v>
      </c>
    </row>
    <row r="77" spans="1:6" ht="13.5">
      <c r="A77" s="30"/>
      <c r="B77" s="42">
        <v>67</v>
      </c>
      <c r="C77" s="30" t="e">
        <f ca="1" t="shared" si="8"/>
        <v>#VALUE!</v>
      </c>
      <c r="D77" s="30" t="e">
        <f ca="1" t="shared" si="9"/>
        <v>#VALUE!</v>
      </c>
      <c r="E77" s="43" t="e">
        <f t="shared" si="10"/>
        <v>#VALUE!</v>
      </c>
      <c r="F77" s="30" t="e">
        <f t="shared" si="11"/>
        <v>#VALUE!</v>
      </c>
    </row>
    <row r="78" spans="1:6" ht="13.5">
      <c r="A78" s="30">
        <v>34</v>
      </c>
      <c r="B78" s="42">
        <v>68</v>
      </c>
      <c r="C78" s="30" t="e">
        <f ca="1" t="shared" si="8"/>
        <v>#VALUE!</v>
      </c>
      <c r="D78" s="30" t="e">
        <f ca="1" t="shared" si="9"/>
        <v>#VALUE!</v>
      </c>
      <c r="E78" s="43" t="e">
        <f t="shared" si="10"/>
        <v>#VALUE!</v>
      </c>
      <c r="F78" s="30" t="e">
        <f t="shared" si="11"/>
        <v>#VALUE!</v>
      </c>
    </row>
    <row r="79" spans="1:6" ht="13.5">
      <c r="A79" s="30"/>
      <c r="B79" s="42">
        <v>69</v>
      </c>
      <c r="C79" s="30" t="e">
        <f ca="1" t="shared" si="8"/>
        <v>#VALUE!</v>
      </c>
      <c r="D79" s="30" t="e">
        <f ca="1" t="shared" si="9"/>
        <v>#VALUE!</v>
      </c>
      <c r="E79" s="43" t="e">
        <f t="shared" si="10"/>
        <v>#VALUE!</v>
      </c>
      <c r="F79" s="30" t="e">
        <f t="shared" si="11"/>
        <v>#VALUE!</v>
      </c>
    </row>
    <row r="80" spans="1:6" ht="13.5">
      <c r="A80" s="30">
        <v>35</v>
      </c>
      <c r="B80" s="42">
        <v>70</v>
      </c>
      <c r="C80" s="30" t="e">
        <f ca="1" t="shared" si="8"/>
        <v>#VALUE!</v>
      </c>
      <c r="D80" s="30" t="e">
        <f ca="1" t="shared" si="9"/>
        <v>#VALUE!</v>
      </c>
      <c r="E80" s="43" t="e">
        <f t="shared" si="10"/>
        <v>#VALUE!</v>
      </c>
      <c r="F80" s="30" t="e">
        <f t="shared" si="11"/>
        <v>#VALUE!</v>
      </c>
    </row>
    <row r="81" spans="1:6" ht="13.5">
      <c r="A81" s="30"/>
      <c r="B81" s="42">
        <v>71</v>
      </c>
      <c r="C81" s="30" t="e">
        <f ca="1" t="shared" si="8"/>
        <v>#VALUE!</v>
      </c>
      <c r="D81" s="30" t="e">
        <f ca="1" t="shared" si="9"/>
        <v>#VALUE!</v>
      </c>
      <c r="E81" s="43" t="e">
        <f t="shared" si="10"/>
        <v>#VALUE!</v>
      </c>
      <c r="F81" s="30" t="e">
        <f t="shared" si="11"/>
        <v>#VALUE!</v>
      </c>
    </row>
    <row r="82" spans="1:6" ht="13.5">
      <c r="A82" s="30">
        <v>36</v>
      </c>
      <c r="B82" s="42">
        <v>72</v>
      </c>
      <c r="C82" s="30" t="e">
        <f ca="1" t="shared" si="8"/>
        <v>#VALUE!</v>
      </c>
      <c r="D82" s="30" t="e">
        <f ca="1" t="shared" si="9"/>
        <v>#VALUE!</v>
      </c>
      <c r="E82" s="43" t="e">
        <f t="shared" si="10"/>
        <v>#VALUE!</v>
      </c>
      <c r="F82" s="30" t="e">
        <f t="shared" si="11"/>
        <v>#VALUE!</v>
      </c>
    </row>
    <row r="83" spans="1:6" ht="13.5">
      <c r="A83" s="30"/>
      <c r="B83" s="42">
        <v>73</v>
      </c>
      <c r="C83" s="30" t="e">
        <f ca="1" t="shared" si="8"/>
        <v>#VALUE!</v>
      </c>
      <c r="D83" s="30" t="e">
        <f ca="1" t="shared" si="9"/>
        <v>#VALUE!</v>
      </c>
      <c r="E83" s="43" t="e">
        <f t="shared" si="10"/>
        <v>#VALUE!</v>
      </c>
      <c r="F83" s="30" t="e">
        <f t="shared" si="11"/>
        <v>#VALUE!</v>
      </c>
    </row>
    <row r="84" spans="1:6" ht="13.5">
      <c r="A84" s="30">
        <v>37</v>
      </c>
      <c r="B84" s="42">
        <v>74</v>
      </c>
      <c r="C84" s="30" t="e">
        <f ca="1" t="shared" si="8"/>
        <v>#VALUE!</v>
      </c>
      <c r="D84" s="30" t="e">
        <f ca="1" t="shared" si="9"/>
        <v>#VALUE!</v>
      </c>
      <c r="E84" s="43" t="e">
        <f t="shared" si="10"/>
        <v>#VALUE!</v>
      </c>
      <c r="F84" s="30" t="e">
        <f t="shared" si="11"/>
        <v>#VALUE!</v>
      </c>
    </row>
    <row r="85" spans="1:6" ht="13.5">
      <c r="A85" s="30"/>
      <c r="B85" s="42">
        <v>75</v>
      </c>
      <c r="C85" s="30" t="e">
        <f ca="1" t="shared" si="8"/>
        <v>#VALUE!</v>
      </c>
      <c r="D85" s="30" t="e">
        <f ca="1" t="shared" si="9"/>
        <v>#VALUE!</v>
      </c>
      <c r="E85" s="43" t="e">
        <f t="shared" si="10"/>
        <v>#VALUE!</v>
      </c>
      <c r="F85" s="30" t="e">
        <f t="shared" si="11"/>
        <v>#VALUE!</v>
      </c>
    </row>
    <row r="86" spans="1:6" ht="13.5">
      <c r="A86" s="30">
        <v>38</v>
      </c>
      <c r="B86" s="42">
        <v>76</v>
      </c>
      <c r="C86" s="30" t="e">
        <f ca="1" t="shared" si="8"/>
        <v>#VALUE!</v>
      </c>
      <c r="D86" s="30" t="e">
        <f ca="1" t="shared" si="9"/>
        <v>#VALUE!</v>
      </c>
      <c r="E86" s="43" t="e">
        <f t="shared" si="10"/>
        <v>#VALUE!</v>
      </c>
      <c r="F86" s="30" t="e">
        <f t="shared" si="11"/>
        <v>#VALUE!</v>
      </c>
    </row>
    <row r="87" spans="1:6" ht="13.5">
      <c r="A87" s="30"/>
      <c r="B87" s="42">
        <v>77</v>
      </c>
      <c r="C87" s="30" t="e">
        <f ca="1" t="shared" si="8"/>
        <v>#VALUE!</v>
      </c>
      <c r="D87" s="30" t="e">
        <f ca="1" t="shared" si="9"/>
        <v>#VALUE!</v>
      </c>
      <c r="E87" s="43" t="e">
        <f t="shared" si="10"/>
        <v>#VALUE!</v>
      </c>
      <c r="F87" s="30" t="e">
        <f t="shared" si="11"/>
        <v>#VALUE!</v>
      </c>
    </row>
    <row r="88" spans="1:6" ht="13.5">
      <c r="A88" s="30">
        <v>39</v>
      </c>
      <c r="B88" s="42">
        <v>78</v>
      </c>
      <c r="C88" s="30" t="e">
        <f ca="1" t="shared" si="8"/>
        <v>#VALUE!</v>
      </c>
      <c r="D88" s="30" t="e">
        <f ca="1" t="shared" si="9"/>
        <v>#VALUE!</v>
      </c>
      <c r="E88" s="43" t="e">
        <f t="shared" si="10"/>
        <v>#VALUE!</v>
      </c>
      <c r="F88" s="30" t="e">
        <f t="shared" si="11"/>
        <v>#VALUE!</v>
      </c>
    </row>
    <row r="89" spans="1:6" ht="13.5">
      <c r="A89" s="30"/>
      <c r="B89" s="42">
        <v>79</v>
      </c>
      <c r="C89" s="30" t="e">
        <f ca="1" t="shared" si="8"/>
        <v>#VALUE!</v>
      </c>
      <c r="D89" s="30" t="e">
        <f ca="1" t="shared" si="9"/>
        <v>#VALUE!</v>
      </c>
      <c r="E89" s="43" t="e">
        <f t="shared" si="10"/>
        <v>#VALUE!</v>
      </c>
      <c r="F89" s="30" t="e">
        <f t="shared" si="11"/>
        <v>#VALUE!</v>
      </c>
    </row>
    <row r="90" spans="1:6" ht="13.5">
      <c r="A90" s="30">
        <v>40</v>
      </c>
      <c r="B90" s="42">
        <v>80</v>
      </c>
      <c r="C90" s="30" t="e">
        <f ca="1" t="shared" si="8"/>
        <v>#VALUE!</v>
      </c>
      <c r="D90" s="30" t="e">
        <f ca="1" t="shared" si="9"/>
        <v>#VALUE!</v>
      </c>
      <c r="E90" s="43" t="e">
        <f t="shared" si="10"/>
        <v>#VALUE!</v>
      </c>
      <c r="F90" s="30" t="e">
        <f t="shared" si="11"/>
        <v>#VALUE!</v>
      </c>
    </row>
    <row r="91" ht="13.5">
      <c r="B91" s="44"/>
    </row>
  </sheetData>
  <sheetProtection selectLockedCells="1" selectUnlockedCells="1"/>
  <printOptions horizontalCentered="1"/>
  <pageMargins left="0.7875" right="0.7875" top="1.0097222222222222" bottom="0.7902777777777777" header="0.3798611111111111" footer="0.5118055555555555"/>
  <pageSetup horizontalDpi="300" verticalDpi="300" orientation="portrait" paperSize="9"/>
  <headerFooter alignWithMargins="0">
    <oddHeader>&amp;L&amp;"Arial,Grassetto Corsivo"&amp;6ANDREA GALLO
DOTTORE COMMERCIALISTA
V.le B. Buozzi 5 - 00197 Roma
Tel. 06,8073536 fax 8075607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